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155" windowHeight="11760"/>
  </bookViews>
  <sheets>
    <sheet name="CLB (DMF) ProteinLabelingCalc " sheetId="1" r:id="rId1"/>
    <sheet name="E1% CLB MSR Calculator" sheetId="7" r:id="rId2"/>
    <sheet name="BCA CLB MSR Calculator" sheetId="8" r:id="rId3"/>
  </sheets>
  <calcPr calcId="145621"/>
</workbook>
</file>

<file path=xl/calcChain.xml><?xml version="1.0" encoding="utf-8"?>
<calcChain xmlns="http://schemas.openxmlformats.org/spreadsheetml/2006/main">
  <c r="H28" i="1" l="1"/>
  <c r="H30" i="1" l="1"/>
  <c r="H29" i="1"/>
  <c r="H23" i="1"/>
  <c r="H27" i="8" l="1"/>
  <c r="H26" i="8"/>
  <c r="H27" i="7"/>
  <c r="H28" i="7" s="1"/>
  <c r="H29" i="7" l="1"/>
  <c r="H30" i="7" s="1"/>
  <c r="H31" i="1" l="1"/>
</calcChain>
</file>

<file path=xl/comments1.xml><?xml version="1.0" encoding="utf-8"?>
<comments xmlns="http://schemas.openxmlformats.org/spreadsheetml/2006/main">
  <authors>
    <author>Jennifer</author>
    <author>Dan</author>
  </authors>
  <commentList>
    <comment ref="H19" authorId="0">
      <text>
        <r>
          <rPr>
            <b/>
            <sz val="8"/>
            <color indexed="81"/>
            <rFont val="Arial"/>
            <family val="2"/>
          </rPr>
          <t>Insert name of Protein</t>
        </r>
      </text>
    </comment>
    <comment ref="H20" authorId="0">
      <text>
        <r>
          <rPr>
            <b/>
            <sz val="8"/>
            <color indexed="81"/>
            <rFont val="Arial"/>
            <family val="2"/>
          </rPr>
          <t xml:space="preserve">Insert the molecular weight of the protein </t>
        </r>
      </text>
    </comment>
    <comment ref="H21" authorId="0">
      <text>
        <r>
          <rPr>
            <b/>
            <sz val="8"/>
            <color indexed="81"/>
            <rFont val="Arial"/>
            <family val="2"/>
          </rPr>
          <t>Concentration of protein</t>
        </r>
      </text>
    </comment>
    <comment ref="H22" authorId="0">
      <text>
        <r>
          <rPr>
            <b/>
            <sz val="8"/>
            <color indexed="81"/>
            <rFont val="Arial"/>
            <family val="2"/>
          </rPr>
          <t>Insert amount of protein to be modified</t>
        </r>
      </text>
    </comment>
    <comment ref="H23" authorId="0">
      <text>
        <r>
          <rPr>
            <b/>
            <sz val="8"/>
            <color indexed="81"/>
            <rFont val="Arial"/>
            <family val="2"/>
          </rPr>
          <t>Volume of protein required for modification reaction</t>
        </r>
      </text>
    </comment>
    <comment ref="H27" authorId="0">
      <text>
        <r>
          <rPr>
            <b/>
            <sz val="8"/>
            <color indexed="81"/>
            <rFont val="Arial"/>
            <family val="2"/>
          </rPr>
          <t>Amount of linker that is weighed</t>
        </r>
      </text>
    </comment>
    <comment ref="H28" authorId="1">
      <text>
        <r>
          <rPr>
            <b/>
            <sz val="8"/>
            <color indexed="81"/>
            <rFont val="Arial"/>
            <family val="2"/>
          </rPr>
          <t>Linker concentation</t>
        </r>
      </text>
    </comment>
    <comment ref="H29" authorId="0">
      <text>
        <r>
          <rPr>
            <b/>
            <sz val="8"/>
            <color indexed="81"/>
            <rFont val="Arial"/>
            <family val="2"/>
          </rPr>
          <t>Use this volume of DMF to dissolve the reagent</t>
        </r>
      </text>
    </comment>
    <comment ref="H30" authorId="0">
      <text>
        <r>
          <rPr>
            <b/>
            <sz val="8"/>
            <color indexed="81"/>
            <rFont val="Arial"/>
            <family val="2"/>
          </rPr>
          <t xml:space="preserve">Use this equivalent to modify </t>
        </r>
      </text>
    </comment>
    <comment ref="H31" authorId="0">
      <text>
        <r>
          <rPr>
            <b/>
            <sz val="8"/>
            <color indexed="81"/>
            <rFont val="Arial"/>
            <family val="2"/>
          </rPr>
          <t>Volume of reagent required for modification reaction</t>
        </r>
      </text>
    </comment>
  </commentList>
</comments>
</file>

<file path=xl/comments2.xml><?xml version="1.0" encoding="utf-8"?>
<comments xmlns="http://schemas.openxmlformats.org/spreadsheetml/2006/main">
  <authors>
    <author>Leo Mendoza</author>
    <author>Jennifer</author>
  </authors>
  <commentList>
    <comment ref="H21" authorId="0">
      <text>
        <r>
          <rPr>
            <b/>
            <sz val="8"/>
            <color indexed="81"/>
            <rFont val="Arial"/>
            <family val="2"/>
          </rPr>
          <t>Insert protein identifier or name here</t>
        </r>
      </text>
    </comment>
    <comment ref="H22" authorId="1">
      <text>
        <r>
          <rPr>
            <b/>
            <sz val="8"/>
            <color indexed="81"/>
            <rFont val="Arial"/>
            <family val="2"/>
          </rPr>
          <t>Insert the molecular weight in Daltons</t>
        </r>
      </text>
    </comment>
    <comment ref="H23" authorId="0">
      <text>
        <r>
          <rPr>
            <b/>
            <sz val="8"/>
            <color indexed="81"/>
            <rFont val="Arial"/>
            <family val="2"/>
          </rPr>
          <t>Total volume of protein recovered from final spin column (µL)</t>
        </r>
      </text>
    </comment>
    <comment ref="H24" authorId="1">
      <text>
        <r>
          <rPr>
            <b/>
            <sz val="8"/>
            <color indexed="81"/>
            <rFont val="Arial"/>
            <family val="2"/>
          </rPr>
          <t>A</t>
        </r>
        <r>
          <rPr>
            <b/>
            <vertAlign val="subscript"/>
            <sz val="8"/>
            <color indexed="81"/>
            <rFont val="Arial"/>
            <family val="2"/>
          </rPr>
          <t>280</t>
        </r>
        <r>
          <rPr>
            <b/>
            <sz val="8"/>
            <color indexed="81"/>
            <rFont val="Arial"/>
            <family val="2"/>
          </rPr>
          <t xml:space="preserve"> reading from the biotinylated protein sample
</t>
        </r>
      </text>
    </comment>
    <comment ref="H25" authorId="1">
      <text>
        <r>
          <rPr>
            <b/>
            <sz val="8"/>
            <color indexed="81"/>
            <rFont val="Arial"/>
            <family val="2"/>
          </rPr>
          <t>A</t>
        </r>
        <r>
          <rPr>
            <b/>
            <vertAlign val="subscript"/>
            <sz val="8"/>
            <color indexed="81"/>
            <rFont val="Arial"/>
            <family val="2"/>
          </rPr>
          <t>354</t>
        </r>
        <r>
          <rPr>
            <b/>
            <sz val="8"/>
            <color indexed="81"/>
            <rFont val="Arial"/>
            <family val="2"/>
          </rPr>
          <t xml:space="preserve"> reading of the biotinylated protein sample</t>
        </r>
      </text>
    </comment>
    <comment ref="H26" authorId="1">
      <text>
        <r>
          <rPr>
            <b/>
            <sz val="8"/>
            <color indexed="81"/>
            <rFont val="Arial"/>
            <family val="2"/>
          </rPr>
          <t>See Table 1</t>
        </r>
      </text>
    </comment>
    <comment ref="H27" authorId="1">
      <text>
        <r>
          <rPr>
            <b/>
            <sz val="8"/>
            <color indexed="81"/>
            <rFont val="Arial"/>
            <family val="2"/>
          </rPr>
          <t>A</t>
        </r>
        <r>
          <rPr>
            <b/>
            <vertAlign val="subscript"/>
            <sz val="8"/>
            <color indexed="81"/>
            <rFont val="Arial"/>
            <family val="2"/>
          </rPr>
          <t>280</t>
        </r>
        <r>
          <rPr>
            <b/>
            <sz val="8"/>
            <color indexed="81"/>
            <rFont val="Arial"/>
            <family val="2"/>
          </rPr>
          <t xml:space="preserve"> absorbance with the correction factor applied</t>
        </r>
      </text>
    </comment>
    <comment ref="H28" authorId="0">
      <text>
        <r>
          <rPr>
            <b/>
            <sz val="8"/>
            <color indexed="81"/>
            <rFont val="Arial"/>
            <family val="2"/>
          </rPr>
          <t xml:space="preserve">Total mass (µg) of biotinylated antibody recovered </t>
        </r>
      </text>
    </comment>
    <comment ref="H29" authorId="1">
      <text>
        <r>
          <rPr>
            <b/>
            <sz val="8"/>
            <color indexed="81"/>
            <rFont val="Arial"/>
            <family val="2"/>
          </rPr>
          <t>Protein concentration after correction factor is applied</t>
        </r>
      </text>
    </comment>
    <comment ref="H30" authorId="1">
      <text>
        <r>
          <rPr>
            <b/>
            <sz val="8"/>
            <color indexed="81"/>
            <rFont val="Arial"/>
            <family val="2"/>
          </rPr>
          <t>Biotin molar substitution ratio or number of biotins per protein molecule</t>
        </r>
      </text>
    </comment>
  </commentList>
</comments>
</file>

<file path=xl/comments3.xml><?xml version="1.0" encoding="utf-8"?>
<comments xmlns="http://schemas.openxmlformats.org/spreadsheetml/2006/main">
  <authors>
    <author>Leo Mendoza</author>
  </authors>
  <commentList>
    <comment ref="H21" authorId="0">
      <text>
        <r>
          <rPr>
            <b/>
            <sz val="8"/>
            <color indexed="81"/>
            <rFont val="Arial"/>
            <family val="2"/>
          </rPr>
          <t>Name or identifier of biotinylated protein</t>
        </r>
      </text>
    </comment>
    <comment ref="H22" authorId="0">
      <text>
        <r>
          <rPr>
            <b/>
            <sz val="8"/>
            <color indexed="81"/>
            <rFont val="Arial"/>
            <family val="2"/>
          </rPr>
          <t>Total volume of biotinylated protein recovered from Zeba spin column (</t>
        </r>
        <r>
          <rPr>
            <b/>
            <sz val="8"/>
            <color indexed="81"/>
            <rFont val="Calibri"/>
            <family val="2"/>
          </rPr>
          <t>µ</t>
        </r>
        <r>
          <rPr>
            <b/>
            <sz val="8"/>
            <color indexed="81"/>
            <rFont val="Arial"/>
            <family val="2"/>
          </rPr>
          <t>L)</t>
        </r>
      </text>
    </comment>
    <comment ref="H23" authorId="0">
      <text>
        <r>
          <rPr>
            <b/>
            <sz val="8"/>
            <color indexed="81"/>
            <rFont val="Arial"/>
            <family val="2"/>
          </rPr>
          <t>Known molecular weight of biotinylated protein</t>
        </r>
      </text>
    </comment>
    <comment ref="H24" authorId="0">
      <text>
        <r>
          <rPr>
            <b/>
            <sz val="8"/>
            <color indexed="81"/>
            <rFont val="Arial"/>
            <family val="2"/>
          </rPr>
          <t xml:space="preserve">1-cm pathlength A354 reading of the 
biotinylated protein </t>
        </r>
      </text>
    </comment>
    <comment ref="H25" authorId="0">
      <text>
        <r>
          <rPr>
            <b/>
            <sz val="8"/>
            <color indexed="81"/>
            <rFont val="Arial"/>
            <family val="2"/>
          </rPr>
          <t xml:space="preserve">Concentration (mg/mL) protein from BCA assay </t>
        </r>
      </text>
    </comment>
    <comment ref="H26" authorId="0">
      <text>
        <r>
          <rPr>
            <b/>
            <sz val="8"/>
            <color indexed="81"/>
            <rFont val="Arial"/>
            <family val="2"/>
          </rPr>
          <t>Total mg of biotinylated protein recovered from the labeling reaction</t>
        </r>
      </text>
    </comment>
    <comment ref="H27" authorId="0">
      <text>
        <r>
          <rPr>
            <b/>
            <sz val="8"/>
            <color indexed="81"/>
            <rFont val="Arial"/>
            <family val="2"/>
          </rPr>
          <t>Biotin molar substitution ratio or number of biotins per protein molecule</t>
        </r>
      </text>
    </comment>
  </commentList>
</comments>
</file>

<file path=xl/sharedStrings.xml><?xml version="1.0" encoding="utf-8"?>
<sst xmlns="http://schemas.openxmlformats.org/spreadsheetml/2006/main" count="171" uniqueCount="101">
  <si>
    <t>Bovine IgG</t>
  </si>
  <si>
    <t>REAGENT INFORMATION</t>
  </si>
  <si>
    <t>Reagent Name</t>
  </si>
  <si>
    <t>Modification Calculator</t>
  </si>
  <si>
    <t>TABLE 1</t>
  </si>
  <si>
    <t xml:space="preserve">Concentration of Protein (mg/mL)            </t>
  </si>
  <si>
    <t>Volume of Protein to be modified (µL)</t>
  </si>
  <si>
    <t>PROTEIN INFORMATION</t>
  </si>
  <si>
    <r>
      <t>Enter A</t>
    </r>
    <r>
      <rPr>
        <vertAlign val="subscript"/>
        <sz val="10"/>
        <color theme="1"/>
        <rFont val="Arial"/>
        <family val="2"/>
      </rPr>
      <t>280</t>
    </r>
    <r>
      <rPr>
        <sz val="10"/>
        <color theme="1"/>
        <rFont val="Arial"/>
        <family val="2"/>
      </rPr>
      <t xml:space="preserve"> of protein after labeling</t>
    </r>
  </si>
  <si>
    <r>
      <t>Enter A</t>
    </r>
    <r>
      <rPr>
        <vertAlign val="subscript"/>
        <sz val="10"/>
        <color theme="1"/>
        <rFont val="Arial"/>
        <family val="2"/>
      </rPr>
      <t>354</t>
    </r>
    <r>
      <rPr>
        <sz val="10"/>
        <color theme="1"/>
        <rFont val="Arial"/>
        <family val="2"/>
      </rPr>
      <t xml:space="preserve"> of protein after labeling</t>
    </r>
  </si>
  <si>
    <t>Enter protein molecular weight (from Table 1)</t>
  </si>
  <si>
    <t>Protein name</t>
  </si>
  <si>
    <t>Avian IgY</t>
  </si>
  <si>
    <r>
      <t>Total volume of biotinylated protein recovered (</t>
    </r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L)</t>
    </r>
  </si>
  <si>
    <r>
      <t>A</t>
    </r>
    <r>
      <rPr>
        <vertAlign val="subscript"/>
        <sz val="10"/>
        <color indexed="8"/>
        <rFont val="Arial"/>
        <family val="2"/>
      </rPr>
      <t xml:space="preserve">280 </t>
    </r>
    <r>
      <rPr>
        <sz val="10"/>
        <color indexed="8"/>
        <rFont val="Arial"/>
        <family val="2"/>
      </rPr>
      <t>absorbance reading (1-cm pathlength)</t>
    </r>
  </si>
  <si>
    <r>
      <t>A</t>
    </r>
    <r>
      <rPr>
        <vertAlign val="subscript"/>
        <sz val="10"/>
        <color indexed="8"/>
        <rFont val="Arial"/>
        <family val="2"/>
      </rPr>
      <t>354</t>
    </r>
    <r>
      <rPr>
        <sz val="10"/>
        <color indexed="8"/>
        <rFont val="Arial"/>
        <family val="2"/>
      </rPr>
      <t xml:space="preserve"> absorbance reading (1-cm pathlength)</t>
    </r>
  </si>
  <si>
    <r>
      <t>Corrected A</t>
    </r>
    <r>
      <rPr>
        <vertAlign val="subscript"/>
        <sz val="10"/>
        <color indexed="8"/>
        <rFont val="Arial"/>
        <family val="2"/>
      </rPr>
      <t>280</t>
    </r>
    <r>
      <rPr>
        <sz val="10"/>
        <color indexed="8"/>
        <rFont val="Arial"/>
        <family val="2"/>
      </rPr>
      <t xml:space="preserve"> absorbance reading</t>
    </r>
  </si>
  <si>
    <r>
      <t>Total biotinylated protein recovered (</t>
    </r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g)</t>
    </r>
  </si>
  <si>
    <t>Corrected protein concentration (mg/mL)</t>
  </si>
  <si>
    <t>MSR (biotins/protein)</t>
  </si>
  <si>
    <t xml:space="preserve">Protein </t>
  </si>
  <si>
    <t>Protein M.W. (kD)</t>
  </si>
  <si>
    <t xml:space="preserve">Bovine IgG </t>
  </si>
  <si>
    <t>150 kD</t>
  </si>
  <si>
    <t xml:space="preserve">Donkey IgG </t>
  </si>
  <si>
    <t xml:space="preserve">Goat IgG    </t>
  </si>
  <si>
    <t>156 kD</t>
  </si>
  <si>
    <t xml:space="preserve">Horse IgG </t>
  </si>
  <si>
    <t>Human IgG</t>
  </si>
  <si>
    <t>146 kD</t>
  </si>
  <si>
    <t xml:space="preserve">Mouse IgG </t>
  </si>
  <si>
    <t xml:space="preserve">Rabbit IgG </t>
  </si>
  <si>
    <t>Rat IgG</t>
  </si>
  <si>
    <t>Sheep IgG</t>
  </si>
  <si>
    <t>152 kD</t>
  </si>
  <si>
    <t>Human IgA</t>
  </si>
  <si>
    <t>160 KD</t>
  </si>
  <si>
    <t>Human IgE</t>
  </si>
  <si>
    <t>190 kD</t>
  </si>
  <si>
    <t>Human IgM</t>
  </si>
  <si>
    <t>840 kD</t>
  </si>
  <si>
    <t>180 kD</t>
  </si>
  <si>
    <t>Alpha-Amylase</t>
  </si>
  <si>
    <t>53 kD</t>
  </si>
  <si>
    <t>Bovine Serum Albumin</t>
  </si>
  <si>
    <t>66 kD</t>
  </si>
  <si>
    <t>Chymotrypsin</t>
  </si>
  <si>
    <t>25 kD</t>
  </si>
  <si>
    <t>Ovalbumin</t>
  </si>
  <si>
    <t>44 kD</t>
  </si>
  <si>
    <t>Trypsin</t>
  </si>
  <si>
    <t>24 kD</t>
  </si>
  <si>
    <t>Total biotinylated protein recovered (mg)</t>
  </si>
  <si>
    <r>
      <t>A</t>
    </r>
    <r>
      <rPr>
        <vertAlign val="subscript"/>
        <sz val="10"/>
        <color indexed="8"/>
        <rFont val="Arial"/>
        <family val="2"/>
      </rPr>
      <t>354</t>
    </r>
    <r>
      <rPr>
        <sz val="10"/>
        <color indexed="8"/>
        <rFont val="Arial"/>
        <family val="2"/>
      </rPr>
      <t xml:space="preserve"> reading</t>
    </r>
  </si>
  <si>
    <t>Enter protein concentration (BCA)</t>
  </si>
  <si>
    <r>
      <t>Enter A</t>
    </r>
    <r>
      <rPr>
        <vertAlign val="subscript"/>
        <sz val="10"/>
        <color theme="1"/>
        <rFont val="Arial"/>
        <family val="2"/>
      </rPr>
      <t>354</t>
    </r>
    <r>
      <rPr>
        <sz val="10"/>
        <color theme="1"/>
        <rFont val="Arial"/>
        <family val="2"/>
      </rPr>
      <t xml:space="preserve"> reading</t>
    </r>
  </si>
  <si>
    <t>Enter molecular weight of protein</t>
  </si>
  <si>
    <t>Enter total volume of biotinylated protein recovered</t>
  </si>
  <si>
    <t>Enter name of protein</t>
  </si>
  <si>
    <t xml:space="preserve">Mass of Protein to be modified (mg)                  </t>
  </si>
  <si>
    <t>Volume of Anhydrous DMF used to dissolve (µL)</t>
  </si>
  <si>
    <t>E1% ChromaLink Biotin MSR Calculator</t>
  </si>
  <si>
    <t>BCA ChromaLink Biotin MSR Calculator</t>
  </si>
  <si>
    <t>Name of Protein</t>
  </si>
  <si>
    <t>This calculator is used for the following products:</t>
  </si>
  <si>
    <t>B-9007-105K - ChromaLink Biotin Protein Labeling Kit</t>
  </si>
  <si>
    <t>B-9007-105S - ChromaLink Biotin Protein Labeling Kit (Sulfo Version)</t>
  </si>
  <si>
    <t>B-9007-009K - ChromaLink Biotin One-Shot Kit</t>
  </si>
  <si>
    <t>B-9007-009S - ChromaLink Biotin One-Shot Kit (Sulfo Version)</t>
  </si>
  <si>
    <t>B-1001-010 - ChromaLink Biotin Labeling Reagent (DMF-soluble)</t>
  </si>
  <si>
    <t>B-1001-105 - ChromaLink Biotin Labeling Reagent (DMF-soluble)</t>
  </si>
  <si>
    <t>B-1007-110 - Sulfo ChromaLink Biotin Labeling Reagent (Water-soluble)</t>
  </si>
  <si>
    <t>B-1007-105 - Sulfo ChromaLink Biotin Labeling Reagent (Water-soluble)</t>
  </si>
  <si>
    <t>Antibody E1% Value (1-cm pathlength)</t>
  </si>
  <si>
    <t>Protein concentration (mg/mL) from BCA</t>
  </si>
  <si>
    <t>***Please note that multiple tabs are contained in this file. See the bottom of this</t>
  </si>
  <si>
    <t xml:space="preserve">       window for tabs containing other calulators associated with the products listed below.</t>
  </si>
  <si>
    <t>Enter protein name</t>
  </si>
  <si>
    <t>Enter protein molecular weight (see Table 1 below)</t>
  </si>
  <si>
    <t>Enter protein concentration (mg/mL)</t>
  </si>
  <si>
    <t>Enter mass of reagent weighed (mg)</t>
  </si>
  <si>
    <t>Steps:</t>
  </si>
  <si>
    <t>Instructions for using calculator:</t>
  </si>
  <si>
    <t>Enter mass of protein to be modified (mg)</t>
  </si>
  <si>
    <t>Antibody E1% Value  (1-cm pathlength)</t>
  </si>
  <si>
    <t>Enter total volume of biotinylated protein recovered (µL)</t>
  </si>
  <si>
    <t>Enter protein E1% (from Table 1)</t>
  </si>
  <si>
    <r>
      <t>Protein E1% (A</t>
    </r>
    <r>
      <rPr>
        <vertAlign val="subscript"/>
        <sz val="10"/>
        <color indexed="8"/>
        <rFont val="Arial"/>
        <family val="2"/>
      </rPr>
      <t xml:space="preserve">280 </t>
    </r>
    <r>
      <rPr>
        <sz val="10"/>
        <color indexed="8"/>
        <rFont val="Arial"/>
        <family val="2"/>
      </rPr>
      <t>of a 10 mg/mL solution)</t>
    </r>
  </si>
  <si>
    <t>ChromaLink Biotin Maleimide Reagent Protein Labeling Calculator</t>
  </si>
  <si>
    <t>B-1012-010 - ChromaLink Biotin Maleimide Reagent, 10 mg</t>
  </si>
  <si>
    <t>ChromaLink Biotin Maleimide</t>
  </si>
  <si>
    <t>B-1012-010 - ChromaLink Biotin Maleimide Reagent (SH-reactive)</t>
  </si>
  <si>
    <t>B-1021-010 - ChromaLink Biotin Maleimide Reagent (SH-reactive)</t>
  </si>
  <si>
    <t>Mass of ChromaLink Biotin Maleimide weighed (mg)</t>
  </si>
  <si>
    <t>Concentration of ChromaLink Biotin Maleimide (mg/mL)</t>
  </si>
  <si>
    <t xml:space="preserve">Volume of ChromaLink Biotin Maleimide to add (µL)       </t>
  </si>
  <si>
    <t>Equivalents of ChromaLink Biotin Maleimide</t>
  </si>
  <si>
    <t>Molecular weight of Protein (Daltons)</t>
  </si>
  <si>
    <t>Molecular weight of linker (Daltons)</t>
  </si>
  <si>
    <t>Protein molecular weight (Daltons)</t>
  </si>
  <si>
    <t>Version # 05.10.2013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</si>
</sst>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409]h:mm\ AM/PM;@"/>
    <numFmt numFmtId="166" formatCode="0.000"/>
    <numFmt numFmtId="167" formatCode="#,##0.0"/>
    <numFmt numFmtId="168" formatCode="0.000E+00"/>
  </numFmts>
  <fonts count="23" x14ac:knownFonts="1">
    <font>
      <sz val="11"/>
      <color theme="1"/>
      <name val="Calibri"/>
      <family val="2"/>
      <scheme val="minor"/>
    </font>
    <font>
      <b/>
      <i/>
      <sz val="24"/>
      <name val="Arial"/>
      <family val="2"/>
    </font>
    <font>
      <b/>
      <sz val="14"/>
      <color theme="0" tint="-4.9989318521683403E-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indexed="8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24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8"/>
      <color indexed="81"/>
      <name val="Arial"/>
      <family val="2"/>
    </font>
    <font>
      <sz val="10"/>
      <color rgb="FFFF0000"/>
      <name val="Arial"/>
      <family val="2"/>
    </font>
    <font>
      <b/>
      <sz val="8"/>
      <color indexed="81"/>
      <name val="Calibri"/>
      <family val="2"/>
    </font>
    <font>
      <b/>
      <u/>
      <sz val="10"/>
      <color indexed="8"/>
      <name val="Arial"/>
      <family val="2"/>
    </font>
    <font>
      <b/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6" tint="-0.249977111117893"/>
      </left>
      <right/>
      <top style="thin">
        <color theme="4" tint="-0.249977111117893"/>
      </top>
      <bottom style="thin">
        <color theme="6" tint="-0.249977111117893"/>
      </bottom>
      <diagonal/>
    </border>
    <border>
      <left/>
      <right/>
      <top style="thin">
        <color theme="4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4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4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 tint="-0.249977111117893"/>
      </left>
      <right/>
      <top style="thin">
        <color theme="6" tint="-0.249977111117893"/>
      </top>
      <bottom style="thin">
        <color theme="4" tint="-0.249977111117893"/>
      </bottom>
      <diagonal/>
    </border>
    <border>
      <left/>
      <right/>
      <top style="thin">
        <color theme="6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6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6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4" tint="-0.249977111117893"/>
      </right>
      <top/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hair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hair">
        <color indexed="64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0.59999389629810485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0.59999389629810485"/>
      </right>
      <top/>
      <bottom style="thin">
        <color theme="4" tint="-0.249977111117893"/>
      </bottom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0.59999389629810485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6" tint="-0.249977111117893"/>
      </bottom>
      <diagonal/>
    </border>
    <border>
      <left style="thin">
        <color rgb="FFB8CCE4"/>
      </left>
      <right/>
      <top style="thin">
        <color rgb="FF376091"/>
      </top>
      <bottom style="thin">
        <color rgb="FF376091"/>
      </bottom>
      <diagonal/>
    </border>
    <border>
      <left/>
      <right/>
      <top style="thin">
        <color rgb="FF376091"/>
      </top>
      <bottom style="thin">
        <color rgb="FF37609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 applyBorder="1"/>
    <xf numFmtId="0" fontId="4" fillId="6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6" fillId="0" borderId="0" xfId="0" applyFont="1"/>
    <xf numFmtId="0" fontId="0" fillId="0" borderId="19" xfId="0" applyBorder="1"/>
    <xf numFmtId="0" fontId="0" fillId="0" borderId="20" xfId="0" applyBorder="1"/>
    <xf numFmtId="0" fontId="0" fillId="0" borderId="0" xfId="0" applyBorder="1"/>
    <xf numFmtId="2" fontId="4" fillId="6" borderId="10" xfId="0" applyNumberFormat="1" applyFont="1" applyFill="1" applyBorder="1" applyAlignment="1">
      <alignment horizontal="center"/>
    </xf>
    <xf numFmtId="0" fontId="10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13" fillId="6" borderId="24" xfId="0" applyFont="1" applyFill="1" applyBorder="1" applyAlignment="1">
      <alignment horizontal="center" vertical="center"/>
    </xf>
    <xf numFmtId="1" fontId="14" fillId="6" borderId="25" xfId="0" applyNumberFormat="1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vertical="center" wrapText="1"/>
    </xf>
    <xf numFmtId="0" fontId="14" fillId="6" borderId="26" xfId="0" applyNumberFormat="1" applyFont="1" applyFill="1" applyBorder="1" applyAlignment="1">
      <alignment horizontal="center"/>
    </xf>
    <xf numFmtId="0" fontId="14" fillId="6" borderId="27" xfId="0" applyNumberFormat="1" applyFont="1" applyFill="1" applyBorder="1" applyAlignment="1">
      <alignment horizontal="center"/>
    </xf>
    <xf numFmtId="2" fontId="14" fillId="6" borderId="10" xfId="0" applyNumberFormat="1" applyFont="1" applyFill="1" applyBorder="1" applyAlignment="1">
      <alignment horizontal="center"/>
    </xf>
    <xf numFmtId="166" fontId="14" fillId="7" borderId="0" xfId="0" applyNumberFormat="1" applyFont="1" applyFill="1" applyBorder="1" applyAlignment="1">
      <alignment horizontal="center"/>
    </xf>
    <xf numFmtId="0" fontId="0" fillId="0" borderId="2" xfId="0" applyBorder="1"/>
    <xf numFmtId="167" fontId="13" fillId="7" borderId="30" xfId="0" applyNumberFormat="1" applyFont="1" applyFill="1" applyBorder="1" applyAlignment="1">
      <alignment horizontal="center" vertical="center" wrapText="1"/>
    </xf>
    <xf numFmtId="2" fontId="3" fillId="7" borderId="30" xfId="0" applyNumberFormat="1" applyFont="1" applyFill="1" applyBorder="1" applyAlignment="1">
      <alignment horizontal="center"/>
    </xf>
    <xf numFmtId="0" fontId="9" fillId="0" borderId="0" xfId="0" applyFont="1"/>
    <xf numFmtId="11" fontId="9" fillId="0" borderId="0" xfId="0" applyNumberFormat="1" applyFont="1"/>
    <xf numFmtId="0" fontId="19" fillId="2" borderId="0" xfId="0" applyFont="1" applyFill="1" applyProtection="1">
      <protection hidden="1"/>
    </xf>
    <xf numFmtId="0" fontId="19" fillId="2" borderId="0" xfId="0" applyFont="1" applyFill="1" applyProtection="1">
      <protection locked="0" hidden="1"/>
    </xf>
    <xf numFmtId="0" fontId="19" fillId="2" borderId="0" xfId="0" applyFont="1" applyFill="1"/>
    <xf numFmtId="0" fontId="0" fillId="2" borderId="0" xfId="0" applyFill="1"/>
    <xf numFmtId="2" fontId="19" fillId="2" borderId="0" xfId="0" applyNumberFormat="1" applyFont="1" applyFill="1" applyProtection="1">
      <protection hidden="1"/>
    </xf>
    <xf numFmtId="164" fontId="17" fillId="7" borderId="30" xfId="0" applyNumberFormat="1" applyFont="1" applyFill="1" applyBorder="1" applyAlignment="1">
      <alignment horizontal="center" vertical="center"/>
    </xf>
    <xf numFmtId="11" fontId="19" fillId="2" borderId="0" xfId="0" applyNumberFormat="1" applyFont="1" applyFill="1" applyProtection="1">
      <protection hidden="1"/>
    </xf>
    <xf numFmtId="168" fontId="19" fillId="2" borderId="0" xfId="0" applyNumberFormat="1" applyFont="1" applyFill="1" applyProtection="1">
      <protection hidden="1"/>
    </xf>
    <xf numFmtId="2" fontId="13" fillId="6" borderId="9" xfId="0" applyNumberFormat="1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9" xfId="0" applyNumberFormat="1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2" fontId="14" fillId="7" borderId="30" xfId="0" applyNumberFormat="1" applyFont="1" applyFill="1" applyBorder="1" applyAlignment="1">
      <alignment horizontal="center"/>
    </xf>
    <xf numFmtId="4" fontId="13" fillId="7" borderId="15" xfId="0" applyNumberFormat="1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/>
    </xf>
    <xf numFmtId="164" fontId="5" fillId="7" borderId="39" xfId="0" applyNumberFormat="1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4" fillId="10" borderId="40" xfId="0" applyFont="1" applyFill="1" applyBorder="1" applyAlignment="1"/>
    <xf numFmtId="0" fontId="22" fillId="0" borderId="0" xfId="0" applyFont="1"/>
    <xf numFmtId="164" fontId="5" fillId="11" borderId="15" xfId="0" applyNumberFormat="1" applyFont="1" applyFill="1" applyBorder="1" applyAlignment="1">
      <alignment horizontal="center"/>
    </xf>
    <xf numFmtId="165" fontId="4" fillId="11" borderId="39" xfId="0" applyNumberFormat="1" applyFont="1" applyFill="1" applyBorder="1" applyAlignment="1">
      <alignment horizontal="center"/>
    </xf>
    <xf numFmtId="2" fontId="4" fillId="11" borderId="39" xfId="0" applyNumberFormat="1" applyFont="1" applyFill="1" applyBorder="1" applyAlignment="1">
      <alignment horizontal="center"/>
    </xf>
    <xf numFmtId="2" fontId="4" fillId="6" borderId="4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2" fontId="4" fillId="8" borderId="16" xfId="0" applyNumberFormat="1" applyFont="1" applyFill="1" applyBorder="1" applyAlignment="1">
      <alignment horizontal="center" vertical="center"/>
    </xf>
    <xf numFmtId="2" fontId="4" fillId="8" borderId="31" xfId="0" applyNumberFormat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5" fillId="10" borderId="39" xfId="0" applyFont="1" applyFill="1" applyBorder="1" applyAlignment="1"/>
    <xf numFmtId="0" fontId="5" fillId="10" borderId="12" xfId="0" applyFont="1" applyFill="1" applyBorder="1" applyAlignment="1">
      <alignment horizontal="left"/>
    </xf>
    <xf numFmtId="0" fontId="5" fillId="10" borderId="13" xfId="0" applyFont="1" applyFill="1" applyBorder="1" applyAlignment="1">
      <alignment horizontal="left"/>
    </xf>
    <xf numFmtId="0" fontId="5" fillId="10" borderId="14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left"/>
    </xf>
    <xf numFmtId="0" fontId="3" fillId="4" borderId="42" xfId="0" applyFont="1" applyFill="1" applyBorder="1" applyAlignment="1">
      <alignment horizontal="left"/>
    </xf>
    <xf numFmtId="0" fontId="3" fillId="4" borderId="43" xfId="0" applyFont="1" applyFill="1" applyBorder="1" applyAlignment="1">
      <alignment horizontal="left"/>
    </xf>
    <xf numFmtId="0" fontId="4" fillId="10" borderId="39" xfId="0" applyFont="1" applyFill="1" applyBorder="1" applyAlignment="1"/>
    <xf numFmtId="0" fontId="4" fillId="5" borderId="44" xfId="0" applyFont="1" applyFill="1" applyBorder="1" applyAlignment="1"/>
    <xf numFmtId="0" fontId="4" fillId="5" borderId="22" xfId="0" applyFont="1" applyFill="1" applyBorder="1" applyAlignment="1"/>
    <xf numFmtId="0" fontId="4" fillId="5" borderId="45" xfId="0" applyFont="1" applyFill="1" applyBorder="1" applyAlignment="1"/>
    <xf numFmtId="0" fontId="3" fillId="4" borderId="17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8" borderId="28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2" fontId="4" fillId="8" borderId="32" xfId="0" applyNumberFormat="1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2" fontId="4" fillId="8" borderId="0" xfId="0" applyNumberFormat="1" applyFont="1" applyFill="1" applyBorder="1" applyAlignment="1">
      <alignment horizontal="center" vertical="center"/>
    </xf>
    <xf numFmtId="2" fontId="4" fillId="8" borderId="3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2" fontId="4" fillId="8" borderId="34" xfId="0" applyNumberFormat="1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3" fillId="9" borderId="37" xfId="0" applyNumberFormat="1" applyFont="1" applyFill="1" applyBorder="1" applyAlignment="1" applyProtection="1">
      <alignment horizontal="center" vertical="center" wrapText="1"/>
    </xf>
    <xf numFmtId="0" fontId="3" fillId="9" borderId="38" xfId="0" applyNumberFormat="1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left"/>
    </xf>
    <xf numFmtId="0" fontId="13" fillId="5" borderId="11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0" fontId="13" fillId="5" borderId="11" xfId="0" applyFont="1" applyFill="1" applyBorder="1" applyAlignment="1">
      <alignment vertical="center"/>
    </xf>
    <xf numFmtId="0" fontId="13" fillId="5" borderId="8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4" borderId="28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29" xfId="0" applyFont="1" applyFill="1" applyBorder="1" applyAlignment="1">
      <alignment horizontal="left"/>
    </xf>
    <xf numFmtId="0" fontId="13" fillId="4" borderId="17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13" fillId="4" borderId="18" xfId="0" applyFont="1" applyFill="1" applyBorder="1" applyAlignment="1">
      <alignment vertical="center"/>
    </xf>
    <xf numFmtId="0" fontId="13" fillId="4" borderId="17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2" fontId="17" fillId="4" borderId="17" xfId="0" applyNumberFormat="1" applyFont="1" applyFill="1" applyBorder="1" applyAlignment="1">
      <alignment horizontal="left"/>
    </xf>
    <xf numFmtId="2" fontId="17" fillId="4" borderId="16" xfId="0" applyNumberFormat="1" applyFont="1" applyFill="1" applyBorder="1" applyAlignment="1">
      <alignment horizontal="left"/>
    </xf>
    <xf numFmtId="2" fontId="17" fillId="4" borderId="18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7" fillId="4" borderId="17" xfId="0" applyFont="1" applyFill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132739</xdr:colOff>
      <xdr:row>5</xdr:row>
      <xdr:rowOff>58150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139" cy="1010650"/>
        </a:xfrm>
        <a:prstGeom prst="rect">
          <a:avLst/>
        </a:prstGeom>
        <a:noFill/>
      </xdr:spPr>
    </xdr:pic>
    <xdr:clientData/>
  </xdr:twoCellAnchor>
  <xdr:oneCellAnchor>
    <xdr:from>
      <xdr:col>8</xdr:col>
      <xdr:colOff>66674</xdr:colOff>
      <xdr:row>18</xdr:row>
      <xdr:rowOff>9525</xdr:rowOff>
    </xdr:from>
    <xdr:ext cx="1447801" cy="723900"/>
    <xdr:sp macro="" textlink="">
      <xdr:nvSpPr>
        <xdr:cNvPr id="3" name="TextBox 2"/>
        <xdr:cNvSpPr txBox="1"/>
      </xdr:nvSpPr>
      <xdr:spPr>
        <a:xfrm>
          <a:off x="4943474" y="2752725"/>
          <a:ext cx="1447801" cy="723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0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Insert required information in the light green input fields</a:t>
          </a:r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endParaRPr lang="en-US" sz="1000" b="1" i="0" u="none" strike="noStrike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8</xdr:col>
      <xdr:colOff>76200</xdr:colOff>
      <xdr:row>27</xdr:row>
      <xdr:rowOff>19051</xdr:rowOff>
    </xdr:from>
    <xdr:ext cx="1466850" cy="752474"/>
    <xdr:sp macro="" textlink="">
      <xdr:nvSpPr>
        <xdr:cNvPr id="4" name="TextBox 3"/>
        <xdr:cNvSpPr txBox="1"/>
      </xdr:nvSpPr>
      <xdr:spPr>
        <a:xfrm>
          <a:off x="4953000" y="4572001"/>
          <a:ext cx="1466850" cy="75247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The calculator output will be displayed in the blue output fields in bold.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135881</xdr:colOff>
      <xdr:row>5</xdr:row>
      <xdr:rowOff>77789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4281" cy="1030289"/>
        </a:xfrm>
        <a:prstGeom prst="rect">
          <a:avLst/>
        </a:prstGeom>
        <a:noFill/>
      </xdr:spPr>
    </xdr:pic>
    <xdr:clientData/>
  </xdr:twoCellAnchor>
  <xdr:oneCellAnchor>
    <xdr:from>
      <xdr:col>8</xdr:col>
      <xdr:colOff>95249</xdr:colOff>
      <xdr:row>20</xdr:row>
      <xdr:rowOff>19050</xdr:rowOff>
    </xdr:from>
    <xdr:ext cx="1609725" cy="1143000"/>
    <xdr:sp macro="" textlink="">
      <xdr:nvSpPr>
        <xdr:cNvPr id="3" name="TextBox 2"/>
        <xdr:cNvSpPr txBox="1"/>
      </xdr:nvSpPr>
      <xdr:spPr>
        <a:xfrm>
          <a:off x="4972049" y="4076700"/>
          <a:ext cx="1609725" cy="11430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0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Insert required information in the light green input fields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  <a:endParaRPr lang="en-US" sz="1000" b="1" i="0" u="none" strike="noStrike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8</xdr:col>
      <xdr:colOff>85725</xdr:colOff>
      <xdr:row>26</xdr:row>
      <xdr:rowOff>19050</xdr:rowOff>
    </xdr:from>
    <xdr:ext cx="1619250" cy="762000"/>
    <xdr:sp macro="" textlink="">
      <xdr:nvSpPr>
        <xdr:cNvPr id="4" name="TextBox 3"/>
        <xdr:cNvSpPr txBox="1"/>
      </xdr:nvSpPr>
      <xdr:spPr>
        <a:xfrm>
          <a:off x="4962525" y="5248275"/>
          <a:ext cx="16192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The calculator output will be displayed in the blue output fields in bold.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135881</xdr:colOff>
      <xdr:row>5</xdr:row>
      <xdr:rowOff>77789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4281" cy="1030289"/>
        </a:xfrm>
        <a:prstGeom prst="rect">
          <a:avLst/>
        </a:prstGeom>
        <a:noFill/>
      </xdr:spPr>
    </xdr:pic>
    <xdr:clientData/>
  </xdr:twoCellAnchor>
  <xdr:oneCellAnchor>
    <xdr:from>
      <xdr:col>8</xdr:col>
      <xdr:colOff>76200</xdr:colOff>
      <xdr:row>20</xdr:row>
      <xdr:rowOff>19049</xdr:rowOff>
    </xdr:from>
    <xdr:ext cx="2571750" cy="917122"/>
    <xdr:sp macro="" textlink="">
      <xdr:nvSpPr>
        <xdr:cNvPr id="3" name="TextBox 2"/>
        <xdr:cNvSpPr txBox="1"/>
      </xdr:nvSpPr>
      <xdr:spPr>
        <a:xfrm>
          <a:off x="5057775" y="4067174"/>
          <a:ext cx="2571750" cy="91712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0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Insert required information in the light green input fields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  <a:endParaRPr lang="en-US" sz="1000" b="1" i="0" u="none" strike="noStrike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8</xdr:col>
      <xdr:colOff>76200</xdr:colOff>
      <xdr:row>24</xdr:row>
      <xdr:rowOff>180974</xdr:rowOff>
    </xdr:from>
    <xdr:ext cx="2581275" cy="390527"/>
    <xdr:sp macro="" textlink="">
      <xdr:nvSpPr>
        <xdr:cNvPr id="4" name="TextBox 3"/>
        <xdr:cNvSpPr txBox="1"/>
      </xdr:nvSpPr>
      <xdr:spPr>
        <a:xfrm>
          <a:off x="5057775" y="5000624"/>
          <a:ext cx="2581275" cy="39052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The calculator output will be displayed in the blue output fields in bold.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P74"/>
  <sheetViews>
    <sheetView showGridLines="0" showRowColHeaders="0" tabSelected="1" workbookViewId="0">
      <selection activeCell="C3" sqref="C3"/>
    </sheetView>
  </sheetViews>
  <sheetFormatPr defaultRowHeight="15" x14ac:dyDescent="0.25"/>
  <cols>
    <col min="8" max="8" width="25.140625" customWidth="1"/>
  </cols>
  <sheetData>
    <row r="2" spans="1:16" x14ac:dyDescent="0.25">
      <c r="L2" t="s">
        <v>100</v>
      </c>
    </row>
    <row r="3" spans="1:16" x14ac:dyDescent="0.25">
      <c r="H3" t="s">
        <v>75</v>
      </c>
    </row>
    <row r="4" spans="1:16" x14ac:dyDescent="0.25">
      <c r="H4" t="s">
        <v>76</v>
      </c>
    </row>
    <row r="7" spans="1:16" ht="30" x14ac:dyDescent="0.4">
      <c r="A7" s="1" t="s">
        <v>88</v>
      </c>
    </row>
    <row r="9" spans="1:16" ht="18" x14ac:dyDescent="0.25">
      <c r="B9" s="4"/>
      <c r="J9" s="38" t="s">
        <v>64</v>
      </c>
    </row>
    <row r="10" spans="1:16" x14ac:dyDescent="0.25">
      <c r="B10" s="46" t="s">
        <v>81</v>
      </c>
      <c r="C10" s="46" t="s">
        <v>82</v>
      </c>
      <c r="J10" s="39" t="s">
        <v>89</v>
      </c>
    </row>
    <row r="11" spans="1:16" x14ac:dyDescent="0.25">
      <c r="B11" s="12">
        <v>1</v>
      </c>
      <c r="C11" s="10" t="s">
        <v>77</v>
      </c>
      <c r="J11" s="10"/>
    </row>
    <row r="12" spans="1:16" x14ac:dyDescent="0.25">
      <c r="B12" s="12">
        <v>2</v>
      </c>
      <c r="C12" s="10" t="s">
        <v>78</v>
      </c>
    </row>
    <row r="13" spans="1:16" x14ac:dyDescent="0.25">
      <c r="B13" s="12">
        <v>3</v>
      </c>
      <c r="C13" s="10" t="s">
        <v>79</v>
      </c>
    </row>
    <row r="14" spans="1:16" x14ac:dyDescent="0.25">
      <c r="B14" s="12">
        <v>4</v>
      </c>
      <c r="C14" s="10" t="s">
        <v>83</v>
      </c>
    </row>
    <row r="15" spans="1:16" x14ac:dyDescent="0.25">
      <c r="B15" s="12">
        <v>5</v>
      </c>
      <c r="C15" s="10" t="s">
        <v>80</v>
      </c>
    </row>
    <row r="16" spans="1:16" x14ac:dyDescent="0.25">
      <c r="O16" s="11"/>
      <c r="P16" s="11"/>
    </row>
    <row r="17" spans="1:16" ht="18" x14ac:dyDescent="0.25">
      <c r="B17" s="51" t="s">
        <v>3</v>
      </c>
      <c r="C17" s="51"/>
      <c r="D17" s="51"/>
      <c r="E17" s="51"/>
      <c r="F17" s="51"/>
      <c r="G17" s="51"/>
      <c r="H17" s="51"/>
      <c r="O17" s="12"/>
      <c r="P17" s="10"/>
    </row>
    <row r="18" spans="1:16" x14ac:dyDescent="0.25">
      <c r="B18" s="52" t="s">
        <v>7</v>
      </c>
      <c r="C18" s="53"/>
      <c r="D18" s="53"/>
      <c r="E18" s="53"/>
      <c r="F18" s="53"/>
      <c r="G18" s="53"/>
      <c r="H18" s="54"/>
      <c r="O18" s="12"/>
      <c r="P18" s="10"/>
    </row>
    <row r="19" spans="1:16" x14ac:dyDescent="0.25">
      <c r="B19" s="55" t="s">
        <v>63</v>
      </c>
      <c r="C19" s="56"/>
      <c r="D19" s="56"/>
      <c r="E19" s="56"/>
      <c r="F19" s="56"/>
      <c r="G19" s="57"/>
      <c r="H19" s="2" t="s">
        <v>0</v>
      </c>
      <c r="O19" s="12"/>
      <c r="P19" s="10"/>
    </row>
    <row r="20" spans="1:16" x14ac:dyDescent="0.25">
      <c r="B20" s="70" t="s">
        <v>97</v>
      </c>
      <c r="C20" s="71"/>
      <c r="D20" s="71"/>
      <c r="E20" s="71"/>
      <c r="F20" s="71"/>
      <c r="G20" s="72"/>
      <c r="H20" s="3">
        <v>150000</v>
      </c>
    </row>
    <row r="21" spans="1:16" x14ac:dyDescent="0.25">
      <c r="B21" s="70" t="s">
        <v>5</v>
      </c>
      <c r="C21" s="71"/>
      <c r="D21" s="71"/>
      <c r="E21" s="71"/>
      <c r="F21" s="71"/>
      <c r="G21" s="72"/>
      <c r="H21" s="8">
        <v>1</v>
      </c>
    </row>
    <row r="22" spans="1:16" x14ac:dyDescent="0.25">
      <c r="B22" s="70" t="s">
        <v>59</v>
      </c>
      <c r="C22" s="71"/>
      <c r="D22" s="71"/>
      <c r="E22" s="71"/>
      <c r="F22" s="71"/>
      <c r="G22" s="72"/>
      <c r="H22" s="3">
        <v>1</v>
      </c>
    </row>
    <row r="23" spans="1:16" ht="15" customHeight="1" x14ac:dyDescent="0.25">
      <c r="B23" s="74" t="s">
        <v>6</v>
      </c>
      <c r="C23" s="75"/>
      <c r="D23" s="75"/>
      <c r="E23" s="75"/>
      <c r="F23" s="75"/>
      <c r="G23" s="76"/>
      <c r="H23" s="47">
        <f>(H22/H21)*1000</f>
        <v>1000</v>
      </c>
    </row>
    <row r="24" spans="1:16" x14ac:dyDescent="0.25">
      <c r="A24" s="5"/>
      <c r="B24" s="77" t="s">
        <v>1</v>
      </c>
      <c r="C24" s="78"/>
      <c r="D24" s="78"/>
      <c r="E24" s="78"/>
      <c r="F24" s="78"/>
      <c r="G24" s="78"/>
      <c r="H24" s="79"/>
    </row>
    <row r="25" spans="1:16" x14ac:dyDescent="0.25">
      <c r="A25" s="7"/>
      <c r="B25" s="80" t="s">
        <v>2</v>
      </c>
      <c r="C25" s="80"/>
      <c r="D25" s="80"/>
      <c r="E25" s="80"/>
      <c r="F25" s="80"/>
      <c r="G25" s="80"/>
      <c r="H25" s="48" t="s">
        <v>90</v>
      </c>
    </row>
    <row r="26" spans="1:16" x14ac:dyDescent="0.25">
      <c r="B26" s="80" t="s">
        <v>98</v>
      </c>
      <c r="C26" s="80"/>
      <c r="D26" s="80"/>
      <c r="E26" s="80"/>
      <c r="F26" s="80"/>
      <c r="G26" s="80"/>
      <c r="H26" s="49">
        <v>836</v>
      </c>
    </row>
    <row r="27" spans="1:16" x14ac:dyDescent="0.25">
      <c r="B27" s="81" t="s">
        <v>93</v>
      </c>
      <c r="C27" s="82"/>
      <c r="D27" s="82"/>
      <c r="E27" s="82"/>
      <c r="F27" s="82"/>
      <c r="G27" s="83"/>
      <c r="H27" s="50">
        <v>4</v>
      </c>
      <c r="L27" s="7"/>
      <c r="M27" s="7"/>
    </row>
    <row r="28" spans="1:16" x14ac:dyDescent="0.25">
      <c r="B28" s="45" t="s">
        <v>94</v>
      </c>
      <c r="C28" s="45"/>
      <c r="D28" s="45"/>
      <c r="E28" s="45"/>
      <c r="F28" s="45"/>
      <c r="G28" s="45"/>
      <c r="H28" s="44">
        <f>IF(H20&gt;=75000,10,40)</f>
        <v>10</v>
      </c>
      <c r="L28" s="7"/>
      <c r="M28" s="7"/>
    </row>
    <row r="29" spans="1:16" x14ac:dyDescent="0.25">
      <c r="B29" s="80" t="s">
        <v>60</v>
      </c>
      <c r="C29" s="80"/>
      <c r="D29" s="80"/>
      <c r="E29" s="80"/>
      <c r="F29" s="80"/>
      <c r="G29" s="80"/>
      <c r="H29" s="42">
        <f>H27/H28*1000</f>
        <v>400</v>
      </c>
      <c r="L29" s="7"/>
      <c r="M29" s="7"/>
    </row>
    <row r="30" spans="1:16" x14ac:dyDescent="0.25">
      <c r="B30" s="80" t="s">
        <v>96</v>
      </c>
      <c r="C30" s="80"/>
      <c r="D30" s="80"/>
      <c r="E30" s="80"/>
      <c r="F30" s="80"/>
      <c r="G30" s="80"/>
      <c r="H30" s="42">
        <f>IF(H21&gt;=1.1,10,20)</f>
        <v>20</v>
      </c>
      <c r="L30" s="7"/>
      <c r="M30" s="7"/>
    </row>
    <row r="31" spans="1:16" x14ac:dyDescent="0.25">
      <c r="B31" s="73" t="s">
        <v>95</v>
      </c>
      <c r="C31" s="73"/>
      <c r="D31" s="73"/>
      <c r="E31" s="73"/>
      <c r="F31" s="73"/>
      <c r="G31" s="73"/>
      <c r="H31" s="43">
        <f>(H22/H20)*H30/(H27/H26)*H29</f>
        <v>11.146666666666667</v>
      </c>
      <c r="L31" s="7"/>
    </row>
    <row r="34" spans="1:9" x14ac:dyDescent="0.25">
      <c r="B34" s="58" t="s">
        <v>4</v>
      </c>
      <c r="C34" s="59"/>
      <c r="D34" s="59"/>
      <c r="E34" s="59"/>
      <c r="F34" s="59"/>
      <c r="G34" s="59"/>
      <c r="H34" s="60"/>
    </row>
    <row r="35" spans="1:9" ht="45.75" customHeight="1" x14ac:dyDescent="0.25">
      <c r="B35" s="84" t="s">
        <v>20</v>
      </c>
      <c r="C35" s="61"/>
      <c r="D35" s="85"/>
      <c r="E35" s="61" t="s">
        <v>84</v>
      </c>
      <c r="F35" s="85"/>
      <c r="G35" s="61" t="s">
        <v>21</v>
      </c>
      <c r="H35" s="62"/>
    </row>
    <row r="36" spans="1:9" x14ac:dyDescent="0.25">
      <c r="A36" s="7"/>
      <c r="B36" s="63" t="s">
        <v>22</v>
      </c>
      <c r="C36" s="64"/>
      <c r="D36" s="65"/>
      <c r="E36" s="66">
        <v>12.4</v>
      </c>
      <c r="F36" s="67"/>
      <c r="G36" s="64" t="s">
        <v>23</v>
      </c>
      <c r="H36" s="68"/>
    </row>
    <row r="37" spans="1:9" x14ac:dyDescent="0.25">
      <c r="A37" s="7"/>
      <c r="B37" s="63" t="s">
        <v>24</v>
      </c>
      <c r="C37" s="64"/>
      <c r="D37" s="65"/>
      <c r="E37" s="66">
        <v>15</v>
      </c>
      <c r="F37" s="67"/>
      <c r="G37" s="64" t="s">
        <v>23</v>
      </c>
      <c r="H37" s="68"/>
    </row>
    <row r="38" spans="1:9" x14ac:dyDescent="0.25">
      <c r="A38" s="7"/>
      <c r="B38" s="63" t="s">
        <v>25</v>
      </c>
      <c r="C38" s="64"/>
      <c r="D38" s="65"/>
      <c r="E38" s="66">
        <v>13.6</v>
      </c>
      <c r="F38" s="67"/>
      <c r="G38" s="64" t="s">
        <v>26</v>
      </c>
      <c r="H38" s="68"/>
      <c r="I38" s="7"/>
    </row>
    <row r="39" spans="1:9" x14ac:dyDescent="0.25">
      <c r="A39" s="7"/>
      <c r="B39" s="87" t="s">
        <v>27</v>
      </c>
      <c r="C39" s="88"/>
      <c r="D39" s="89"/>
      <c r="E39" s="90">
        <v>15</v>
      </c>
      <c r="F39" s="91"/>
      <c r="G39" s="88" t="s">
        <v>23</v>
      </c>
      <c r="H39" s="92"/>
    </row>
    <row r="40" spans="1:9" x14ac:dyDescent="0.25">
      <c r="A40" s="7"/>
      <c r="B40" s="93" t="s">
        <v>28</v>
      </c>
      <c r="C40" s="94"/>
      <c r="D40" s="95"/>
      <c r="E40" s="96">
        <v>13.6</v>
      </c>
      <c r="F40" s="97"/>
      <c r="G40" s="94" t="s">
        <v>29</v>
      </c>
      <c r="H40" s="98"/>
    </row>
    <row r="41" spans="1:9" x14ac:dyDescent="0.25">
      <c r="A41" s="7"/>
      <c r="B41" s="63" t="s">
        <v>30</v>
      </c>
      <c r="C41" s="64"/>
      <c r="D41" s="65"/>
      <c r="E41" s="66">
        <v>14</v>
      </c>
      <c r="F41" s="67"/>
      <c r="G41" s="64" t="s">
        <v>23</v>
      </c>
      <c r="H41" s="68"/>
    </row>
    <row r="42" spans="1:9" x14ac:dyDescent="0.25">
      <c r="A42" s="7"/>
      <c r="B42" s="63" t="s">
        <v>31</v>
      </c>
      <c r="C42" s="64"/>
      <c r="D42" s="65"/>
      <c r="E42" s="66">
        <v>13.5</v>
      </c>
      <c r="F42" s="67"/>
      <c r="G42" s="64" t="s">
        <v>23</v>
      </c>
      <c r="H42" s="68"/>
    </row>
    <row r="43" spans="1:9" x14ac:dyDescent="0.25">
      <c r="A43" s="7"/>
      <c r="B43" s="63" t="s">
        <v>32</v>
      </c>
      <c r="C43" s="64"/>
      <c r="D43" s="65"/>
      <c r="E43" s="99">
        <v>14</v>
      </c>
      <c r="F43" s="67"/>
      <c r="G43" s="100" t="s">
        <v>23</v>
      </c>
      <c r="H43" s="68"/>
    </row>
    <row r="44" spans="1:9" x14ac:dyDescent="0.25">
      <c r="A44" s="7"/>
      <c r="B44" s="63" t="s">
        <v>33</v>
      </c>
      <c r="C44" s="64"/>
      <c r="D44" s="65"/>
      <c r="E44" s="66">
        <v>13.4</v>
      </c>
      <c r="F44" s="67"/>
      <c r="G44" s="64" t="s">
        <v>34</v>
      </c>
      <c r="H44" s="68"/>
    </row>
    <row r="45" spans="1:9" x14ac:dyDescent="0.25">
      <c r="A45" s="7"/>
      <c r="B45" s="63" t="s">
        <v>35</v>
      </c>
      <c r="C45" s="64"/>
      <c r="D45" s="65"/>
      <c r="E45" s="66">
        <v>12.6</v>
      </c>
      <c r="F45" s="67"/>
      <c r="G45" s="64" t="s">
        <v>36</v>
      </c>
      <c r="H45" s="68"/>
    </row>
    <row r="46" spans="1:9" x14ac:dyDescent="0.25">
      <c r="A46" s="7"/>
      <c r="B46" s="87" t="s">
        <v>37</v>
      </c>
      <c r="C46" s="88"/>
      <c r="D46" s="89"/>
      <c r="E46" s="90">
        <v>15.3</v>
      </c>
      <c r="F46" s="91"/>
      <c r="G46" s="101" t="s">
        <v>38</v>
      </c>
      <c r="H46" s="92"/>
    </row>
    <row r="47" spans="1:9" x14ac:dyDescent="0.25">
      <c r="A47" s="7"/>
      <c r="B47" s="63" t="s">
        <v>39</v>
      </c>
      <c r="C47" s="64"/>
      <c r="D47" s="65"/>
      <c r="E47" s="66">
        <v>11.8</v>
      </c>
      <c r="F47" s="67"/>
      <c r="G47" s="64" t="s">
        <v>40</v>
      </c>
      <c r="H47" s="68"/>
    </row>
    <row r="48" spans="1:9" x14ac:dyDescent="0.25">
      <c r="A48" s="7"/>
      <c r="B48" s="87" t="s">
        <v>12</v>
      </c>
      <c r="C48" s="88"/>
      <c r="D48" s="89"/>
      <c r="E48" s="90">
        <v>12.76</v>
      </c>
      <c r="F48" s="91"/>
      <c r="G48" s="88" t="s">
        <v>41</v>
      </c>
      <c r="H48" s="92"/>
    </row>
    <row r="49" spans="1:13" x14ac:dyDescent="0.25">
      <c r="A49" s="7"/>
      <c r="B49" s="87" t="s">
        <v>42</v>
      </c>
      <c r="C49" s="88"/>
      <c r="D49" s="89"/>
      <c r="E49" s="90">
        <v>24.2</v>
      </c>
      <c r="F49" s="91"/>
      <c r="G49" s="88" t="s">
        <v>43</v>
      </c>
      <c r="H49" s="92"/>
      <c r="L49" s="7"/>
      <c r="M49" s="7"/>
    </row>
    <row r="50" spans="1:13" x14ac:dyDescent="0.25">
      <c r="A50" s="7"/>
      <c r="B50" s="63" t="s">
        <v>44</v>
      </c>
      <c r="C50" s="64"/>
      <c r="D50" s="65"/>
      <c r="E50" s="66">
        <v>6.7</v>
      </c>
      <c r="F50" s="67"/>
      <c r="G50" s="64" t="s">
        <v>45</v>
      </c>
      <c r="H50" s="68"/>
    </row>
    <row r="51" spans="1:13" x14ac:dyDescent="0.25">
      <c r="A51" s="7"/>
      <c r="B51" s="63" t="s">
        <v>46</v>
      </c>
      <c r="C51" s="64"/>
      <c r="D51" s="65"/>
      <c r="E51" s="66">
        <v>20.2</v>
      </c>
      <c r="F51" s="67"/>
      <c r="G51" s="64" t="s">
        <v>47</v>
      </c>
      <c r="H51" s="68"/>
    </row>
    <row r="52" spans="1:13" x14ac:dyDescent="0.25">
      <c r="A52" s="7"/>
      <c r="B52" s="63" t="s">
        <v>48</v>
      </c>
      <c r="C52" s="64"/>
      <c r="D52" s="65"/>
      <c r="E52" s="66">
        <v>7.9</v>
      </c>
      <c r="F52" s="67"/>
      <c r="G52" s="64" t="s">
        <v>49</v>
      </c>
      <c r="H52" s="68"/>
      <c r="K52" s="7"/>
    </row>
    <row r="53" spans="1:13" x14ac:dyDescent="0.25">
      <c r="A53" s="7"/>
      <c r="B53" s="63" t="s">
        <v>50</v>
      </c>
      <c r="C53" s="64"/>
      <c r="D53" s="65"/>
      <c r="E53" s="66">
        <v>16</v>
      </c>
      <c r="F53" s="67"/>
      <c r="G53" s="64" t="s">
        <v>51</v>
      </c>
      <c r="H53" s="68"/>
    </row>
    <row r="54" spans="1:13" x14ac:dyDescent="0.25">
      <c r="A54" s="7"/>
      <c r="B54" s="69"/>
      <c r="C54" s="69"/>
      <c r="D54" s="86"/>
      <c r="E54" s="86"/>
      <c r="F54" s="86"/>
      <c r="G54" s="86"/>
      <c r="H54" s="37"/>
    </row>
    <row r="55" spans="1:13" x14ac:dyDescent="0.25">
      <c r="A55" s="7"/>
      <c r="B55" s="69"/>
      <c r="C55" s="69"/>
      <c r="D55" s="86"/>
      <c r="E55" s="86"/>
      <c r="F55" s="86"/>
      <c r="G55" s="86"/>
      <c r="H55" s="37"/>
    </row>
    <row r="56" spans="1:13" x14ac:dyDescent="0.25">
      <c r="A56" s="7"/>
      <c r="B56" s="69"/>
      <c r="C56" s="69"/>
      <c r="D56" s="86"/>
      <c r="E56" s="86"/>
      <c r="F56" s="86"/>
      <c r="G56" s="86"/>
      <c r="H56" s="37"/>
    </row>
    <row r="57" spans="1:13" x14ac:dyDescent="0.25">
      <c r="A57" s="7"/>
      <c r="B57" s="69"/>
      <c r="C57" s="69"/>
      <c r="D57" s="86"/>
      <c r="E57" s="86"/>
      <c r="F57" s="86"/>
      <c r="G57" s="86"/>
      <c r="H57" s="37"/>
    </row>
    <row r="58" spans="1:13" x14ac:dyDescent="0.25">
      <c r="A58" s="7"/>
      <c r="B58" s="69"/>
      <c r="C58" s="69"/>
      <c r="D58" s="86"/>
      <c r="E58" s="86"/>
      <c r="F58" s="86"/>
      <c r="G58" s="86"/>
      <c r="H58" s="37"/>
    </row>
    <row r="59" spans="1:13" x14ac:dyDescent="0.25">
      <c r="A59" s="7"/>
      <c r="B59" s="69"/>
      <c r="C59" s="69"/>
      <c r="D59" s="86"/>
      <c r="E59" s="86"/>
      <c r="F59" s="86"/>
      <c r="G59" s="86"/>
      <c r="H59" s="37"/>
    </row>
    <row r="60" spans="1:13" x14ac:dyDescent="0.25">
      <c r="A60" s="7"/>
      <c r="B60" s="69"/>
      <c r="C60" s="69"/>
      <c r="D60" s="86"/>
      <c r="E60" s="86"/>
      <c r="F60" s="86"/>
      <c r="G60" s="86"/>
      <c r="H60" s="37"/>
    </row>
    <row r="61" spans="1:13" x14ac:dyDescent="0.25">
      <c r="A61" s="7"/>
      <c r="B61" s="69"/>
      <c r="C61" s="69"/>
      <c r="D61" s="86"/>
      <c r="E61" s="86"/>
      <c r="F61" s="86"/>
      <c r="G61" s="86"/>
      <c r="H61" s="37"/>
    </row>
    <row r="62" spans="1:13" x14ac:dyDescent="0.25">
      <c r="A62" s="7"/>
      <c r="B62" s="69"/>
      <c r="C62" s="69"/>
      <c r="D62" s="86"/>
      <c r="E62" s="86"/>
      <c r="F62" s="86"/>
      <c r="G62" s="86"/>
      <c r="H62" s="37"/>
    </row>
    <row r="63" spans="1:13" x14ac:dyDescent="0.25">
      <c r="A63" s="7"/>
      <c r="B63" s="69"/>
      <c r="C63" s="69"/>
      <c r="D63" s="86"/>
      <c r="E63" s="86"/>
      <c r="F63" s="86"/>
      <c r="G63" s="86"/>
      <c r="H63" s="37"/>
    </row>
    <row r="64" spans="1:13" x14ac:dyDescent="0.25">
      <c r="A64" s="7"/>
      <c r="B64" s="69"/>
      <c r="C64" s="69"/>
      <c r="D64" s="86"/>
      <c r="E64" s="86"/>
      <c r="F64" s="86"/>
      <c r="G64" s="86"/>
      <c r="H64" s="37"/>
      <c r="I64" s="7"/>
    </row>
    <row r="65" spans="1:8" x14ac:dyDescent="0.25">
      <c r="A65" s="7"/>
      <c r="B65" s="69"/>
      <c r="C65" s="69"/>
      <c r="D65" s="86"/>
      <c r="E65" s="86"/>
      <c r="F65" s="86"/>
      <c r="G65" s="86"/>
      <c r="H65" s="37"/>
    </row>
    <row r="66" spans="1:8" x14ac:dyDescent="0.25">
      <c r="A66" s="7"/>
      <c r="B66" s="69"/>
      <c r="C66" s="69"/>
      <c r="D66" s="86"/>
      <c r="E66" s="86"/>
      <c r="F66" s="86"/>
      <c r="G66" s="86"/>
      <c r="H66" s="37"/>
    </row>
    <row r="67" spans="1:8" x14ac:dyDescent="0.25">
      <c r="A67" s="7"/>
      <c r="B67" s="69"/>
      <c r="C67" s="69"/>
      <c r="D67" s="86"/>
      <c r="E67" s="86"/>
      <c r="F67" s="86"/>
      <c r="G67" s="86"/>
      <c r="H67" s="37"/>
    </row>
    <row r="68" spans="1:8" x14ac:dyDescent="0.25">
      <c r="A68" s="7"/>
      <c r="B68" s="69"/>
      <c r="C68" s="69"/>
      <c r="D68" s="86"/>
      <c r="E68" s="86"/>
      <c r="F68" s="86"/>
      <c r="G68" s="86"/>
      <c r="H68" s="37"/>
    </row>
    <row r="69" spans="1:8" x14ac:dyDescent="0.25">
      <c r="A69" s="7"/>
      <c r="B69" s="69"/>
      <c r="C69" s="69"/>
      <c r="D69" s="86"/>
      <c r="E69" s="86"/>
      <c r="F69" s="86"/>
      <c r="G69" s="86"/>
      <c r="H69" s="37"/>
    </row>
    <row r="70" spans="1:8" x14ac:dyDescent="0.25">
      <c r="A70" s="7"/>
      <c r="B70" s="69"/>
      <c r="C70" s="69"/>
      <c r="D70" s="86"/>
      <c r="E70" s="86"/>
      <c r="F70" s="86"/>
      <c r="G70" s="86"/>
      <c r="H70" s="37"/>
    </row>
    <row r="71" spans="1:8" x14ac:dyDescent="0.25">
      <c r="A71" s="7"/>
      <c r="B71" s="69"/>
      <c r="C71" s="69"/>
      <c r="D71" s="86"/>
      <c r="E71" s="86"/>
      <c r="F71" s="86"/>
      <c r="G71" s="86"/>
      <c r="H71" s="37"/>
    </row>
    <row r="72" spans="1:8" x14ac:dyDescent="0.25">
      <c r="A72" s="7"/>
      <c r="B72" s="69"/>
      <c r="C72" s="69"/>
      <c r="D72" s="86"/>
      <c r="E72" s="86"/>
      <c r="F72" s="86"/>
      <c r="G72" s="86"/>
      <c r="H72" s="37"/>
    </row>
    <row r="73" spans="1:8" x14ac:dyDescent="0.25">
      <c r="A73" s="7"/>
      <c r="B73" s="69"/>
      <c r="C73" s="69"/>
      <c r="D73" s="86"/>
      <c r="E73" s="86"/>
      <c r="F73" s="86"/>
      <c r="G73" s="86"/>
      <c r="H73" s="37"/>
    </row>
    <row r="74" spans="1:8" x14ac:dyDescent="0.25">
      <c r="B74" s="69"/>
      <c r="C74" s="69"/>
      <c r="D74" s="86"/>
      <c r="E74" s="86"/>
      <c r="F74" s="86"/>
      <c r="G74" s="86"/>
      <c r="H74" s="37"/>
    </row>
  </sheetData>
  <mergeCells count="114">
    <mergeCell ref="B44:D44"/>
    <mergeCell ref="E44:F44"/>
    <mergeCell ref="G44:H44"/>
    <mergeCell ref="G50:H50"/>
    <mergeCell ref="B51:D51"/>
    <mergeCell ref="E51:F51"/>
    <mergeCell ref="G51:H51"/>
    <mergeCell ref="B52:D52"/>
    <mergeCell ref="E52:F52"/>
    <mergeCell ref="G52:H52"/>
    <mergeCell ref="E45:F45"/>
    <mergeCell ref="G45:H45"/>
    <mergeCell ref="B46:D46"/>
    <mergeCell ref="E46:F46"/>
    <mergeCell ref="G46:H46"/>
    <mergeCell ref="B47:D47"/>
    <mergeCell ref="D72:G72"/>
    <mergeCell ref="D73:G73"/>
    <mergeCell ref="D74:G74"/>
    <mergeCell ref="E47:F47"/>
    <mergeCell ref="G47:H47"/>
    <mergeCell ref="B48:D48"/>
    <mergeCell ref="E48:F48"/>
    <mergeCell ref="G48:H48"/>
    <mergeCell ref="B49:D49"/>
    <mergeCell ref="E49:F49"/>
    <mergeCell ref="G49:H49"/>
    <mergeCell ref="B50:D50"/>
    <mergeCell ref="E50:F50"/>
    <mergeCell ref="B70:C70"/>
    <mergeCell ref="B60:C60"/>
    <mergeCell ref="B61:C61"/>
    <mergeCell ref="B62:C62"/>
    <mergeCell ref="B63:C63"/>
    <mergeCell ref="D54:G54"/>
    <mergeCell ref="D55:G55"/>
    <mergeCell ref="D56:G56"/>
    <mergeCell ref="B53:D53"/>
    <mergeCell ref="E53:F53"/>
    <mergeCell ref="G53:H53"/>
    <mergeCell ref="B39:D39"/>
    <mergeCell ref="E39:F39"/>
    <mergeCell ref="G39:H39"/>
    <mergeCell ref="B40:D40"/>
    <mergeCell ref="E40:F40"/>
    <mergeCell ref="G40:H40"/>
    <mergeCell ref="B43:D43"/>
    <mergeCell ref="E43:F43"/>
    <mergeCell ref="G43:H43"/>
    <mergeCell ref="B41:D41"/>
    <mergeCell ref="E41:F41"/>
    <mergeCell ref="G41:H41"/>
    <mergeCell ref="B42:D42"/>
    <mergeCell ref="E42:F42"/>
    <mergeCell ref="G42:H42"/>
    <mergeCell ref="B56:C56"/>
    <mergeCell ref="B57:C57"/>
    <mergeCell ref="B58:C58"/>
    <mergeCell ref="B59:C59"/>
    <mergeCell ref="B71:C71"/>
    <mergeCell ref="B72:C72"/>
    <mergeCell ref="B73:C73"/>
    <mergeCell ref="B35:D35"/>
    <mergeCell ref="E35:F35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B74:C74"/>
    <mergeCell ref="B65:C65"/>
    <mergeCell ref="B66:C66"/>
    <mergeCell ref="B67:C67"/>
    <mergeCell ref="B68:C68"/>
    <mergeCell ref="B69:C69"/>
    <mergeCell ref="B54:C54"/>
    <mergeCell ref="B45:D45"/>
    <mergeCell ref="B20:G20"/>
    <mergeCell ref="B31:G31"/>
    <mergeCell ref="B21:G21"/>
    <mergeCell ref="B22:G22"/>
    <mergeCell ref="B23:G23"/>
    <mergeCell ref="B24:H24"/>
    <mergeCell ref="B25:G25"/>
    <mergeCell ref="B26:G26"/>
    <mergeCell ref="B27:G27"/>
    <mergeCell ref="B29:G29"/>
    <mergeCell ref="B30:G30"/>
    <mergeCell ref="B38:D38"/>
    <mergeCell ref="E38:F38"/>
    <mergeCell ref="G38:H38"/>
    <mergeCell ref="B64:C64"/>
    <mergeCell ref="B55:C55"/>
    <mergeCell ref="B17:H17"/>
    <mergeCell ref="B18:H18"/>
    <mergeCell ref="B19:G19"/>
    <mergeCell ref="B34:H34"/>
    <mergeCell ref="G35:H35"/>
    <mergeCell ref="B36:D36"/>
    <mergeCell ref="E36:F36"/>
    <mergeCell ref="G36:H36"/>
    <mergeCell ref="B37:D37"/>
    <mergeCell ref="E37:F37"/>
    <mergeCell ref="G37:H37"/>
  </mergeCells>
  <pageMargins left="0.7" right="0.7" top="0.75" bottom="0.75" header="0.3" footer="0.3"/>
  <pageSetup scale="5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L53"/>
  <sheetViews>
    <sheetView showGridLines="0" showRowColHeaders="0" workbookViewId="0">
      <selection activeCell="C32" sqref="C32"/>
    </sheetView>
  </sheetViews>
  <sheetFormatPr defaultRowHeight="15" x14ac:dyDescent="0.25"/>
  <cols>
    <col min="8" max="8" width="10.7109375" customWidth="1"/>
  </cols>
  <sheetData>
    <row r="2" spans="1:12" x14ac:dyDescent="0.25">
      <c r="L2" t="s">
        <v>100</v>
      </c>
    </row>
    <row r="3" spans="1:12" x14ac:dyDescent="0.25">
      <c r="H3" t="s">
        <v>75</v>
      </c>
    </row>
    <row r="4" spans="1:12" x14ac:dyDescent="0.25">
      <c r="H4" t="s">
        <v>76</v>
      </c>
    </row>
    <row r="7" spans="1:12" ht="30" x14ac:dyDescent="0.4">
      <c r="A7" s="9" t="s">
        <v>61</v>
      </c>
    </row>
    <row r="10" spans="1:12" x14ac:dyDescent="0.25">
      <c r="B10" s="46" t="s">
        <v>81</v>
      </c>
      <c r="C10" s="46" t="s">
        <v>82</v>
      </c>
      <c r="I10" s="38" t="s">
        <v>64</v>
      </c>
    </row>
    <row r="11" spans="1:12" x14ac:dyDescent="0.25">
      <c r="B11" s="12">
        <v>1</v>
      </c>
      <c r="C11" s="10" t="s">
        <v>77</v>
      </c>
      <c r="I11" s="39" t="s">
        <v>65</v>
      </c>
    </row>
    <row r="12" spans="1:12" x14ac:dyDescent="0.25">
      <c r="B12" s="12">
        <v>2</v>
      </c>
      <c r="C12" s="10" t="s">
        <v>10</v>
      </c>
      <c r="I12" s="39" t="s">
        <v>66</v>
      </c>
    </row>
    <row r="13" spans="1:12" x14ac:dyDescent="0.25">
      <c r="B13" s="12">
        <v>3</v>
      </c>
      <c r="C13" s="10" t="s">
        <v>85</v>
      </c>
      <c r="I13" s="39" t="s">
        <v>67</v>
      </c>
    </row>
    <row r="14" spans="1:12" ht="15.75" x14ac:dyDescent="0.3">
      <c r="B14" s="12">
        <v>4</v>
      </c>
      <c r="C14" s="10" t="s">
        <v>8</v>
      </c>
      <c r="I14" s="39" t="s">
        <v>68</v>
      </c>
    </row>
    <row r="15" spans="1:12" ht="15.75" x14ac:dyDescent="0.3">
      <c r="B15" s="12">
        <v>5</v>
      </c>
      <c r="C15" s="10" t="s">
        <v>9</v>
      </c>
      <c r="I15" s="39" t="s">
        <v>69</v>
      </c>
    </row>
    <row r="16" spans="1:12" x14ac:dyDescent="0.25">
      <c r="B16" s="12">
        <v>6</v>
      </c>
      <c r="C16" s="10" t="s">
        <v>86</v>
      </c>
      <c r="I16" s="39" t="s">
        <v>70</v>
      </c>
    </row>
    <row r="17" spans="2:9" x14ac:dyDescent="0.25">
      <c r="I17" s="39" t="s">
        <v>71</v>
      </c>
    </row>
    <row r="18" spans="2:9" x14ac:dyDescent="0.25">
      <c r="I18" s="39" t="s">
        <v>72</v>
      </c>
    </row>
    <row r="19" spans="2:9" x14ac:dyDescent="0.25">
      <c r="I19" s="10" t="s">
        <v>91</v>
      </c>
    </row>
    <row r="20" spans="2:9" ht="18" x14ac:dyDescent="0.25">
      <c r="B20" s="104" t="s">
        <v>61</v>
      </c>
      <c r="C20" s="105"/>
      <c r="D20" s="105"/>
      <c r="E20" s="105"/>
      <c r="F20" s="105"/>
      <c r="G20" s="105"/>
      <c r="H20" s="106"/>
    </row>
    <row r="21" spans="2:9" x14ac:dyDescent="0.25">
      <c r="B21" s="107" t="s">
        <v>11</v>
      </c>
      <c r="C21" s="108"/>
      <c r="D21" s="108"/>
      <c r="E21" s="108"/>
      <c r="F21" s="108"/>
      <c r="G21" s="109"/>
      <c r="H21" s="13" t="s">
        <v>0</v>
      </c>
      <c r="I21" s="6"/>
    </row>
    <row r="22" spans="2:9" x14ac:dyDescent="0.25">
      <c r="B22" s="110" t="s">
        <v>99</v>
      </c>
      <c r="C22" s="111"/>
      <c r="D22" s="111"/>
      <c r="E22" s="111"/>
      <c r="F22" s="111"/>
      <c r="G22" s="112"/>
      <c r="H22" s="14">
        <v>150000</v>
      </c>
    </row>
    <row r="23" spans="2:9" x14ac:dyDescent="0.25">
      <c r="B23" s="113" t="s">
        <v>13</v>
      </c>
      <c r="C23" s="114"/>
      <c r="D23" s="114"/>
      <c r="E23" s="114"/>
      <c r="F23" s="114"/>
      <c r="G23" s="115"/>
      <c r="H23" s="15">
        <v>95</v>
      </c>
    </row>
    <row r="24" spans="2:9" ht="15.75" x14ac:dyDescent="0.3">
      <c r="B24" s="110" t="s">
        <v>14</v>
      </c>
      <c r="C24" s="111"/>
      <c r="D24" s="111"/>
      <c r="E24" s="111"/>
      <c r="F24" s="111"/>
      <c r="G24" s="112"/>
      <c r="H24" s="16">
        <v>1.3819999999999999</v>
      </c>
    </row>
    <row r="25" spans="2:9" ht="15.75" x14ac:dyDescent="0.3">
      <c r="B25" s="110" t="s">
        <v>15</v>
      </c>
      <c r="C25" s="111"/>
      <c r="D25" s="111"/>
      <c r="E25" s="111"/>
      <c r="F25" s="111"/>
      <c r="G25" s="112"/>
      <c r="H25" s="17">
        <v>0.88500000000000001</v>
      </c>
    </row>
    <row r="26" spans="2:9" ht="15.75" x14ac:dyDescent="0.3">
      <c r="B26" s="110" t="s">
        <v>87</v>
      </c>
      <c r="C26" s="111"/>
      <c r="D26" s="111"/>
      <c r="E26" s="111"/>
      <c r="F26" s="111"/>
      <c r="G26" s="112"/>
      <c r="H26" s="18">
        <v>12.4</v>
      </c>
    </row>
    <row r="27" spans="2:9" ht="15.75" x14ac:dyDescent="0.3">
      <c r="B27" s="116" t="s">
        <v>16</v>
      </c>
      <c r="C27" s="117"/>
      <c r="D27" s="117"/>
      <c r="E27" s="117"/>
      <c r="F27" s="117"/>
      <c r="G27" s="118"/>
      <c r="H27" s="19">
        <f>H24-(H25*0.23)</f>
        <v>1.1784499999999998</v>
      </c>
      <c r="I27" s="20"/>
    </row>
    <row r="28" spans="2:9" x14ac:dyDescent="0.25">
      <c r="B28" s="119" t="s">
        <v>17</v>
      </c>
      <c r="C28" s="120"/>
      <c r="D28" s="120"/>
      <c r="E28" s="120"/>
      <c r="F28" s="120"/>
      <c r="G28" s="121"/>
      <c r="H28" s="21">
        <f>(H27/(H26/10)*(H23))</f>
        <v>90.284475806451596</v>
      </c>
    </row>
    <row r="29" spans="2:9" x14ac:dyDescent="0.25">
      <c r="B29" s="122" t="s">
        <v>18</v>
      </c>
      <c r="C29" s="123"/>
      <c r="D29" s="123"/>
      <c r="E29" s="123"/>
      <c r="F29" s="123"/>
      <c r="G29" s="124"/>
      <c r="H29" s="40">
        <f>H27/(H26/10)</f>
        <v>0.9503629032258063</v>
      </c>
    </row>
    <row r="30" spans="2:9" x14ac:dyDescent="0.25">
      <c r="B30" s="125" t="s">
        <v>19</v>
      </c>
      <c r="C30" s="126"/>
      <c r="D30" s="126"/>
      <c r="E30" s="126"/>
      <c r="F30" s="126"/>
      <c r="G30" s="127"/>
      <c r="H30" s="22">
        <f>(H25/29)/(H29)*(H22)/1000</f>
        <v>4.8166718117457048</v>
      </c>
    </row>
    <row r="34" spans="2:8" x14ac:dyDescent="0.25">
      <c r="B34" s="58" t="s">
        <v>4</v>
      </c>
      <c r="C34" s="59"/>
      <c r="D34" s="59"/>
      <c r="E34" s="59"/>
      <c r="F34" s="59"/>
      <c r="G34" s="59"/>
      <c r="H34" s="60"/>
    </row>
    <row r="35" spans="2:8" ht="45.75" customHeight="1" x14ac:dyDescent="0.25">
      <c r="B35" s="84" t="s">
        <v>20</v>
      </c>
      <c r="C35" s="61"/>
      <c r="D35" s="85"/>
      <c r="E35" s="102" t="s">
        <v>73</v>
      </c>
      <c r="F35" s="103"/>
      <c r="G35" s="61" t="s">
        <v>21</v>
      </c>
      <c r="H35" s="62"/>
    </row>
    <row r="36" spans="2:8" x14ac:dyDescent="0.25">
      <c r="B36" s="63" t="s">
        <v>22</v>
      </c>
      <c r="C36" s="64"/>
      <c r="D36" s="65"/>
      <c r="E36" s="66">
        <v>12.4</v>
      </c>
      <c r="F36" s="67"/>
      <c r="G36" s="64" t="s">
        <v>23</v>
      </c>
      <c r="H36" s="68"/>
    </row>
    <row r="37" spans="2:8" x14ac:dyDescent="0.25">
      <c r="B37" s="63" t="s">
        <v>24</v>
      </c>
      <c r="C37" s="64"/>
      <c r="D37" s="65"/>
      <c r="E37" s="66">
        <v>15</v>
      </c>
      <c r="F37" s="67"/>
      <c r="G37" s="64" t="s">
        <v>23</v>
      </c>
      <c r="H37" s="68"/>
    </row>
    <row r="38" spans="2:8" x14ac:dyDescent="0.25">
      <c r="B38" s="63" t="s">
        <v>25</v>
      </c>
      <c r="C38" s="64"/>
      <c r="D38" s="65"/>
      <c r="E38" s="66">
        <v>13.6</v>
      </c>
      <c r="F38" s="67"/>
      <c r="G38" s="64" t="s">
        <v>26</v>
      </c>
      <c r="H38" s="68"/>
    </row>
    <row r="39" spans="2:8" x14ac:dyDescent="0.25">
      <c r="B39" s="87" t="s">
        <v>27</v>
      </c>
      <c r="C39" s="88"/>
      <c r="D39" s="89"/>
      <c r="E39" s="90">
        <v>15</v>
      </c>
      <c r="F39" s="91"/>
      <c r="G39" s="88" t="s">
        <v>23</v>
      </c>
      <c r="H39" s="92"/>
    </row>
    <row r="40" spans="2:8" x14ac:dyDescent="0.25">
      <c r="B40" s="93" t="s">
        <v>28</v>
      </c>
      <c r="C40" s="94"/>
      <c r="D40" s="95"/>
      <c r="E40" s="96">
        <v>13.6</v>
      </c>
      <c r="F40" s="97"/>
      <c r="G40" s="94" t="s">
        <v>29</v>
      </c>
      <c r="H40" s="98"/>
    </row>
    <row r="41" spans="2:8" x14ac:dyDescent="0.25">
      <c r="B41" s="63" t="s">
        <v>30</v>
      </c>
      <c r="C41" s="64"/>
      <c r="D41" s="65"/>
      <c r="E41" s="66">
        <v>14</v>
      </c>
      <c r="F41" s="67"/>
      <c r="G41" s="64" t="s">
        <v>23</v>
      </c>
      <c r="H41" s="68"/>
    </row>
    <row r="42" spans="2:8" x14ac:dyDescent="0.25">
      <c r="B42" s="63" t="s">
        <v>31</v>
      </c>
      <c r="C42" s="64"/>
      <c r="D42" s="65"/>
      <c r="E42" s="66">
        <v>13.5</v>
      </c>
      <c r="F42" s="67"/>
      <c r="G42" s="64" t="s">
        <v>23</v>
      </c>
      <c r="H42" s="68"/>
    </row>
    <row r="43" spans="2:8" x14ac:dyDescent="0.25">
      <c r="B43" s="63" t="s">
        <v>32</v>
      </c>
      <c r="C43" s="64"/>
      <c r="D43" s="65"/>
      <c r="E43" s="99">
        <v>14</v>
      </c>
      <c r="F43" s="67"/>
      <c r="G43" s="100" t="s">
        <v>23</v>
      </c>
      <c r="H43" s="68"/>
    </row>
    <row r="44" spans="2:8" x14ac:dyDescent="0.25">
      <c r="B44" s="63" t="s">
        <v>33</v>
      </c>
      <c r="C44" s="64"/>
      <c r="D44" s="65"/>
      <c r="E44" s="66">
        <v>13.4</v>
      </c>
      <c r="F44" s="67"/>
      <c r="G44" s="64" t="s">
        <v>34</v>
      </c>
      <c r="H44" s="68"/>
    </row>
    <row r="45" spans="2:8" x14ac:dyDescent="0.25">
      <c r="B45" s="63" t="s">
        <v>35</v>
      </c>
      <c r="C45" s="64"/>
      <c r="D45" s="65"/>
      <c r="E45" s="66">
        <v>12.6</v>
      </c>
      <c r="F45" s="67"/>
      <c r="G45" s="64" t="s">
        <v>36</v>
      </c>
      <c r="H45" s="68"/>
    </row>
    <row r="46" spans="2:8" x14ac:dyDescent="0.25">
      <c r="B46" s="87" t="s">
        <v>37</v>
      </c>
      <c r="C46" s="88"/>
      <c r="D46" s="89"/>
      <c r="E46" s="90">
        <v>15.3</v>
      </c>
      <c r="F46" s="91"/>
      <c r="G46" s="101" t="s">
        <v>38</v>
      </c>
      <c r="H46" s="92"/>
    </row>
    <row r="47" spans="2:8" x14ac:dyDescent="0.25">
      <c r="B47" s="63" t="s">
        <v>39</v>
      </c>
      <c r="C47" s="64"/>
      <c r="D47" s="65"/>
      <c r="E47" s="66">
        <v>11.8</v>
      </c>
      <c r="F47" s="67"/>
      <c r="G47" s="64" t="s">
        <v>40</v>
      </c>
      <c r="H47" s="68"/>
    </row>
    <row r="48" spans="2:8" x14ac:dyDescent="0.25">
      <c r="B48" s="87" t="s">
        <v>12</v>
      </c>
      <c r="C48" s="88"/>
      <c r="D48" s="89"/>
      <c r="E48" s="90">
        <v>12.76</v>
      </c>
      <c r="F48" s="91"/>
      <c r="G48" s="88" t="s">
        <v>41</v>
      </c>
      <c r="H48" s="92"/>
    </row>
    <row r="49" spans="2:8" x14ac:dyDescent="0.25">
      <c r="B49" s="87" t="s">
        <v>42</v>
      </c>
      <c r="C49" s="88"/>
      <c r="D49" s="89"/>
      <c r="E49" s="90">
        <v>24.2</v>
      </c>
      <c r="F49" s="91"/>
      <c r="G49" s="88" t="s">
        <v>43</v>
      </c>
      <c r="H49" s="92"/>
    </row>
    <row r="50" spans="2:8" x14ac:dyDescent="0.25">
      <c r="B50" s="63" t="s">
        <v>44</v>
      </c>
      <c r="C50" s="64"/>
      <c r="D50" s="65"/>
      <c r="E50" s="66">
        <v>6.7</v>
      </c>
      <c r="F50" s="67"/>
      <c r="G50" s="64" t="s">
        <v>45</v>
      </c>
      <c r="H50" s="68"/>
    </row>
    <row r="51" spans="2:8" x14ac:dyDescent="0.25">
      <c r="B51" s="63" t="s">
        <v>46</v>
      </c>
      <c r="C51" s="64"/>
      <c r="D51" s="65"/>
      <c r="E51" s="66">
        <v>20.2</v>
      </c>
      <c r="F51" s="67"/>
      <c r="G51" s="64" t="s">
        <v>47</v>
      </c>
      <c r="H51" s="68"/>
    </row>
    <row r="52" spans="2:8" x14ac:dyDescent="0.25">
      <c r="B52" s="63" t="s">
        <v>48</v>
      </c>
      <c r="C52" s="64"/>
      <c r="D52" s="65"/>
      <c r="E52" s="66">
        <v>7.9</v>
      </c>
      <c r="F52" s="67"/>
      <c r="G52" s="64" t="s">
        <v>49</v>
      </c>
      <c r="H52" s="68"/>
    </row>
    <row r="53" spans="2:8" x14ac:dyDescent="0.25">
      <c r="B53" s="63" t="s">
        <v>50</v>
      </c>
      <c r="C53" s="64"/>
      <c r="D53" s="65"/>
      <c r="E53" s="66">
        <v>16</v>
      </c>
      <c r="F53" s="67"/>
      <c r="G53" s="64" t="s">
        <v>51</v>
      </c>
      <c r="H53" s="68"/>
    </row>
  </sheetData>
  <mergeCells count="69">
    <mergeCell ref="B34:H34"/>
    <mergeCell ref="B20:H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B44:D44"/>
    <mergeCell ref="E44:F44"/>
    <mergeCell ref="G44:H44"/>
    <mergeCell ref="B45:D45"/>
    <mergeCell ref="E45:F45"/>
    <mergeCell ref="G45:H45"/>
    <mergeCell ref="B46:D46"/>
    <mergeCell ref="E46:F46"/>
    <mergeCell ref="G46:H46"/>
    <mergeCell ref="B47:D47"/>
    <mergeCell ref="E47:F47"/>
    <mergeCell ref="G47:H47"/>
    <mergeCell ref="B48:D48"/>
    <mergeCell ref="E48:F48"/>
    <mergeCell ref="G48:H48"/>
    <mergeCell ref="B49:D49"/>
    <mergeCell ref="E49:F49"/>
    <mergeCell ref="G49:H49"/>
    <mergeCell ref="B50:D50"/>
    <mergeCell ref="E50:F50"/>
    <mergeCell ref="G50:H50"/>
    <mergeCell ref="B53:D53"/>
    <mergeCell ref="E53:F53"/>
    <mergeCell ref="G53:H53"/>
    <mergeCell ref="B51:D51"/>
    <mergeCell ref="E51:F51"/>
    <mergeCell ref="G51:H51"/>
    <mergeCell ref="B52:D52"/>
    <mergeCell ref="E52:F52"/>
    <mergeCell ref="G52:H52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7:O31"/>
  <sheetViews>
    <sheetView showGridLines="0" zoomScaleNormal="100" workbookViewId="0">
      <selection activeCell="O24" sqref="O24"/>
    </sheetView>
  </sheetViews>
  <sheetFormatPr defaultRowHeight="15" x14ac:dyDescent="0.25"/>
  <cols>
    <col min="8" max="8" width="10.7109375" customWidth="1"/>
    <col min="12" max="12" width="9.140625" style="23"/>
    <col min="13" max="14" width="9.140625" style="23" customWidth="1"/>
    <col min="15" max="15" width="9.140625" style="23"/>
  </cols>
  <sheetData>
    <row r="7" spans="1:15" ht="30" x14ac:dyDescent="0.4">
      <c r="A7" s="9" t="s">
        <v>62</v>
      </c>
      <c r="L7"/>
      <c r="M7"/>
      <c r="N7"/>
      <c r="O7"/>
    </row>
    <row r="8" spans="1:15" x14ac:dyDescent="0.25">
      <c r="A8" s="10"/>
      <c r="L8"/>
      <c r="M8"/>
      <c r="N8"/>
      <c r="O8"/>
    </row>
    <row r="9" spans="1:15" x14ac:dyDescent="0.25">
      <c r="B9" s="10"/>
      <c r="C9" s="10"/>
      <c r="D9" s="10"/>
      <c r="E9" s="10"/>
      <c r="F9" s="10"/>
      <c r="G9" s="10"/>
      <c r="L9"/>
      <c r="M9"/>
      <c r="N9"/>
      <c r="O9"/>
    </row>
    <row r="10" spans="1:15" x14ac:dyDescent="0.25">
      <c r="B10" s="46" t="s">
        <v>81</v>
      </c>
      <c r="C10" s="46" t="s">
        <v>82</v>
      </c>
      <c r="D10" s="10"/>
      <c r="E10" s="10"/>
      <c r="F10" s="10"/>
      <c r="G10" s="10"/>
      <c r="I10" s="38" t="s">
        <v>64</v>
      </c>
      <c r="L10"/>
      <c r="M10"/>
      <c r="N10"/>
      <c r="O10"/>
    </row>
    <row r="11" spans="1:15" x14ac:dyDescent="0.25">
      <c r="B11" s="12">
        <v>1</v>
      </c>
      <c r="C11" s="10" t="s">
        <v>58</v>
      </c>
      <c r="D11" s="10"/>
      <c r="E11" s="10"/>
      <c r="F11" s="10"/>
      <c r="G11" s="10"/>
      <c r="I11" s="39" t="s">
        <v>65</v>
      </c>
      <c r="L11"/>
      <c r="M11"/>
      <c r="N11"/>
      <c r="O11"/>
    </row>
    <row r="12" spans="1:15" x14ac:dyDescent="0.25">
      <c r="B12" s="12">
        <v>2</v>
      </c>
      <c r="C12" s="10" t="s">
        <v>57</v>
      </c>
      <c r="D12" s="10"/>
      <c r="E12" s="10"/>
      <c r="F12" s="10"/>
      <c r="G12" s="10"/>
      <c r="I12" s="39" t="s">
        <v>66</v>
      </c>
      <c r="L12"/>
      <c r="M12"/>
      <c r="N12"/>
      <c r="O12"/>
    </row>
    <row r="13" spans="1:15" x14ac:dyDescent="0.25">
      <c r="B13" s="12">
        <v>3</v>
      </c>
      <c r="C13" s="10" t="s">
        <v>56</v>
      </c>
      <c r="D13" s="10"/>
      <c r="E13" s="10"/>
      <c r="F13" s="10"/>
      <c r="G13" s="10"/>
      <c r="I13" s="39" t="s">
        <v>67</v>
      </c>
      <c r="L13"/>
      <c r="M13"/>
      <c r="N13"/>
      <c r="O13"/>
    </row>
    <row r="14" spans="1:15" ht="15.75" x14ac:dyDescent="0.3">
      <c r="B14" s="12">
        <v>4</v>
      </c>
      <c r="C14" s="10" t="s">
        <v>55</v>
      </c>
      <c r="D14" s="10"/>
      <c r="E14" s="10"/>
      <c r="F14" s="10"/>
      <c r="G14" s="10"/>
      <c r="I14" s="39" t="s">
        <v>68</v>
      </c>
      <c r="L14"/>
      <c r="M14"/>
      <c r="N14"/>
      <c r="O14"/>
    </row>
    <row r="15" spans="1:15" x14ac:dyDescent="0.25">
      <c r="B15" s="12">
        <v>5</v>
      </c>
      <c r="C15" s="10" t="s">
        <v>54</v>
      </c>
      <c r="D15" s="10"/>
      <c r="E15" s="10"/>
      <c r="F15" s="10"/>
      <c r="G15" s="10"/>
      <c r="I15" s="39" t="s">
        <v>69</v>
      </c>
      <c r="L15"/>
      <c r="M15"/>
      <c r="N15"/>
      <c r="O15"/>
    </row>
    <row r="16" spans="1:15" x14ac:dyDescent="0.25">
      <c r="B16" s="10"/>
      <c r="C16" s="10"/>
      <c r="D16" s="10"/>
      <c r="E16" s="10"/>
      <c r="F16" s="10"/>
      <c r="G16" s="10"/>
      <c r="I16" s="39" t="s">
        <v>70</v>
      </c>
      <c r="L16"/>
      <c r="M16"/>
      <c r="N16"/>
      <c r="O16"/>
    </row>
    <row r="17" spans="1:15" x14ac:dyDescent="0.25">
      <c r="I17" s="39" t="s">
        <v>71</v>
      </c>
    </row>
    <row r="18" spans="1:15" x14ac:dyDescent="0.25">
      <c r="I18" s="39" t="s">
        <v>72</v>
      </c>
    </row>
    <row r="19" spans="1:15" x14ac:dyDescent="0.25">
      <c r="I19" s="39" t="s">
        <v>92</v>
      </c>
    </row>
    <row r="20" spans="1:15" ht="18" x14ac:dyDescent="0.25">
      <c r="B20" s="134" t="s">
        <v>62</v>
      </c>
      <c r="C20" s="135"/>
      <c r="D20" s="135"/>
      <c r="E20" s="135"/>
      <c r="F20" s="135"/>
      <c r="G20" s="135"/>
      <c r="H20" s="135"/>
      <c r="I20" s="20"/>
      <c r="O20"/>
    </row>
    <row r="21" spans="1:15" x14ac:dyDescent="0.25">
      <c r="A21" s="5"/>
      <c r="B21" s="107" t="s">
        <v>11</v>
      </c>
      <c r="C21" s="108"/>
      <c r="D21" s="108"/>
      <c r="E21" s="108"/>
      <c r="F21" s="108"/>
      <c r="G21" s="109"/>
      <c r="H21" s="36" t="s">
        <v>0</v>
      </c>
      <c r="O21"/>
    </row>
    <row r="22" spans="1:15" x14ac:dyDescent="0.25">
      <c r="A22" s="5"/>
      <c r="B22" s="113" t="s">
        <v>13</v>
      </c>
      <c r="C22" s="114"/>
      <c r="D22" s="114"/>
      <c r="E22" s="114"/>
      <c r="F22" s="114"/>
      <c r="G22" s="115"/>
      <c r="H22" s="15">
        <v>90</v>
      </c>
      <c r="M22" s="25"/>
      <c r="N22" s="25"/>
      <c r="O22"/>
    </row>
    <row r="23" spans="1:15" x14ac:dyDescent="0.25">
      <c r="A23" s="5"/>
      <c r="B23" s="113" t="s">
        <v>99</v>
      </c>
      <c r="C23" s="114"/>
      <c r="D23" s="114"/>
      <c r="E23" s="114"/>
      <c r="F23" s="114"/>
      <c r="G23" s="115"/>
      <c r="H23" s="35">
        <v>150000</v>
      </c>
      <c r="M23" s="26"/>
      <c r="N23" s="25"/>
      <c r="O23"/>
    </row>
    <row r="24" spans="1:15" ht="15.75" x14ac:dyDescent="0.25">
      <c r="A24" s="5"/>
      <c r="B24" s="113" t="s">
        <v>53</v>
      </c>
      <c r="C24" s="114"/>
      <c r="D24" s="114"/>
      <c r="E24" s="114"/>
      <c r="F24" s="114"/>
      <c r="G24" s="115"/>
      <c r="H24" s="34">
        <v>0.54500000000000004</v>
      </c>
      <c r="M24" s="25"/>
      <c r="N24" s="25"/>
      <c r="O24"/>
    </row>
    <row r="25" spans="1:15" x14ac:dyDescent="0.25">
      <c r="A25" s="5"/>
      <c r="B25" s="113" t="s">
        <v>74</v>
      </c>
      <c r="C25" s="114"/>
      <c r="D25" s="114"/>
      <c r="E25" s="114"/>
      <c r="F25" s="114"/>
      <c r="G25" s="115"/>
      <c r="H25" s="33">
        <v>0.8</v>
      </c>
      <c r="M25" s="32"/>
      <c r="N25" s="25"/>
      <c r="O25"/>
    </row>
    <row r="26" spans="1:15" x14ac:dyDescent="0.25">
      <c r="B26" s="128" t="s">
        <v>52</v>
      </c>
      <c r="C26" s="129"/>
      <c r="D26" s="129"/>
      <c r="E26" s="129"/>
      <c r="F26" s="129"/>
      <c r="G26" s="130"/>
      <c r="H26" s="41">
        <f>H25*(H22/1000)</f>
        <v>7.1999999999999995E-2</v>
      </c>
      <c r="M26" s="31"/>
      <c r="N26" s="25"/>
      <c r="O26"/>
    </row>
    <row r="27" spans="1:15" x14ac:dyDescent="0.25">
      <c r="B27" s="131" t="s">
        <v>19</v>
      </c>
      <c r="C27" s="132"/>
      <c r="D27" s="132"/>
      <c r="E27" s="132"/>
      <c r="F27" s="132"/>
      <c r="G27" s="133"/>
      <c r="H27" s="30">
        <f>((H24/29000)*(1000/H22))/((((H25*(1000/H22))*(H22/1000)/H23))*(1000/H22))</f>
        <v>3.5237068965517242</v>
      </c>
      <c r="M27" s="29"/>
      <c r="N27" s="25"/>
      <c r="O27"/>
    </row>
    <row r="28" spans="1:15" x14ac:dyDescent="0.25">
      <c r="B28" s="28"/>
      <c r="C28" s="28"/>
      <c r="D28" s="27"/>
      <c r="E28" s="27"/>
      <c r="F28" s="27"/>
      <c r="G28" s="26"/>
      <c r="H28" s="25"/>
      <c r="O28"/>
    </row>
    <row r="29" spans="1:15" x14ac:dyDescent="0.25">
      <c r="B29" s="28"/>
      <c r="C29" s="28"/>
      <c r="D29" s="27"/>
      <c r="E29" s="27"/>
      <c r="F29" s="27"/>
      <c r="G29" s="26"/>
      <c r="H29" s="25"/>
      <c r="O29"/>
    </row>
    <row r="31" spans="1:15" x14ac:dyDescent="0.25">
      <c r="N31" s="24"/>
      <c r="O31"/>
    </row>
  </sheetData>
  <mergeCells count="8">
    <mergeCell ref="B26:G26"/>
    <mergeCell ref="B27:G27"/>
    <mergeCell ref="B20:H20"/>
    <mergeCell ref="B21:G21"/>
    <mergeCell ref="B22:G22"/>
    <mergeCell ref="B23:G23"/>
    <mergeCell ref="B24:G24"/>
    <mergeCell ref="B25:G25"/>
  </mergeCells>
  <pageMargins left="0.7" right="0.7" top="0.75" bottom="0.75" header="0.3" footer="0.3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CLB (DMF) ProteinLabelingCalc </vt:lpstr>
      <vt:lpstr>E1% CLB MSR Calculator</vt:lpstr>
      <vt:lpstr>BCA CLB MSR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Scott</cp:lastModifiedBy>
  <cp:lastPrinted>2013-05-10T18:05:52Z</cp:lastPrinted>
  <dcterms:created xsi:type="dcterms:W3CDTF">2010-12-09T22:19:50Z</dcterms:created>
  <dcterms:modified xsi:type="dcterms:W3CDTF">2013-05-15T22:08:01Z</dcterms:modified>
</cp:coreProperties>
</file>